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-dc1\District Office\BOARD\Agendas and Minutes\2023-24\9-13-23\"/>
    </mc:Choice>
  </mc:AlternateContent>
  <xr:revisionPtr revIDLastSave="0" documentId="8_{147AF0FD-4DE0-4A31-A1FD-970DCB33782E}" xr6:coauthVersionLast="47" xr6:coauthVersionMax="47" xr10:uidLastSave="{00000000-0000-0000-0000-000000000000}"/>
  <bookViews>
    <workbookView xWindow="28680" yWindow="-30" windowWidth="29040" windowHeight="15840" xr2:uid="{00000000-000D-0000-FFFF-FFFF00000000}"/>
  </bookViews>
  <sheets>
    <sheet name="EventCalendar" sheetId="2" r:id="rId1"/>
  </sheets>
  <definedNames>
    <definedName name="_xlnm.Print_Area" localSheetId="0">EventCalendar!$B$5:$V$57</definedName>
    <definedName name="startday">EventCalendar!$M$1</definedName>
    <definedName name="valuevx">42.314159</definedName>
    <definedName name="vertex42_copyright" hidden="1">"© 2013-2018 Vertex42 LLC"</definedName>
    <definedName name="vertex42_id" hidden="1">"school-event-calendar.xlsx"</definedName>
    <definedName name="vertex42_title" hidden="1">"School Event Calendar Template"</definedName>
    <definedName name="year">EventCalendar!$F$1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2" l="1"/>
  <c r="B5" i="2"/>
  <c r="R52" i="2"/>
  <c r="Q52" i="2"/>
  <c r="P52" i="2"/>
  <c r="Q53" i="2" l="1"/>
  <c r="O53" i="2"/>
  <c r="S52" i="2"/>
  <c r="S53" i="2" l="1"/>
  <c r="S8" i="2"/>
  <c r="R8" i="2"/>
  <c r="Q8" i="2"/>
  <c r="P8" i="2"/>
  <c r="O8" i="2"/>
  <c r="N8" i="2"/>
  <c r="M8" i="2"/>
  <c r="S16" i="2"/>
  <c r="R16" i="2"/>
  <c r="Q16" i="2"/>
  <c r="P16" i="2"/>
  <c r="O16" i="2"/>
  <c r="N16" i="2"/>
  <c r="M16" i="2"/>
  <c r="S23" i="2"/>
  <c r="R23" i="2"/>
  <c r="Q23" i="2"/>
  <c r="P23" i="2"/>
  <c r="O23" i="2"/>
  <c r="N23" i="2"/>
  <c r="M23" i="2"/>
  <c r="S31" i="2"/>
  <c r="R31" i="2"/>
  <c r="Q31" i="2"/>
  <c r="P31" i="2"/>
  <c r="O31" i="2"/>
  <c r="N31" i="2"/>
  <c r="M31" i="2"/>
  <c r="S38" i="2"/>
  <c r="R38" i="2"/>
  <c r="Q38" i="2"/>
  <c r="P38" i="2"/>
  <c r="O38" i="2"/>
  <c r="N38" i="2"/>
  <c r="M38" i="2"/>
  <c r="S45" i="2"/>
  <c r="R45" i="2"/>
  <c r="Q45" i="2"/>
  <c r="P45" i="2"/>
  <c r="O45" i="2"/>
  <c r="N45" i="2"/>
  <c r="M45" i="2"/>
  <c r="H45" i="2"/>
  <c r="G45" i="2"/>
  <c r="F45" i="2"/>
  <c r="E45" i="2"/>
  <c r="D45" i="2"/>
  <c r="C45" i="2"/>
  <c r="B45" i="2"/>
  <c r="H38" i="2"/>
  <c r="G38" i="2"/>
  <c r="F38" i="2"/>
  <c r="E38" i="2"/>
  <c r="D38" i="2"/>
  <c r="C38" i="2"/>
  <c r="B38" i="2"/>
  <c r="H31" i="2"/>
  <c r="G31" i="2"/>
  <c r="F31" i="2"/>
  <c r="E31" i="2"/>
  <c r="D31" i="2"/>
  <c r="C31" i="2"/>
  <c r="B31" i="2"/>
  <c r="H23" i="2"/>
  <c r="G23" i="2"/>
  <c r="F23" i="2"/>
  <c r="E23" i="2"/>
  <c r="D23" i="2"/>
  <c r="C23" i="2"/>
  <c r="B23" i="2"/>
  <c r="H16" i="2"/>
  <c r="G16" i="2"/>
  <c r="F16" i="2"/>
  <c r="E16" i="2"/>
  <c r="D16" i="2"/>
  <c r="C16" i="2"/>
  <c r="B16" i="2"/>
  <c r="H8" i="2"/>
  <c r="G8" i="2"/>
  <c r="F8" i="2"/>
  <c r="E8" i="2"/>
  <c r="D8" i="2"/>
  <c r="C8" i="2"/>
  <c r="B8" i="2"/>
  <c r="M15" i="2" l="1"/>
  <c r="M44" i="2"/>
  <c r="M37" i="2"/>
  <c r="M30" i="2"/>
  <c r="M22" i="2"/>
  <c r="M7" i="2"/>
  <c r="M9" i="2" s="1"/>
  <c r="N9" i="2" s="1"/>
  <c r="O9" i="2" s="1"/>
  <c r="P9" i="2" s="1"/>
  <c r="Q9" i="2" s="1"/>
  <c r="R9" i="2" s="1"/>
  <c r="S9" i="2" s="1"/>
  <c r="M10" i="2" s="1"/>
  <c r="N10" i="2" s="1"/>
  <c r="O10" i="2" s="1"/>
  <c r="P10" i="2" s="1"/>
  <c r="Q10" i="2" s="1"/>
  <c r="R10" i="2" s="1"/>
  <c r="S10" i="2" s="1"/>
  <c r="M11" i="2" s="1"/>
  <c r="N11" i="2" s="1"/>
  <c r="O11" i="2" s="1"/>
  <c r="P11" i="2" s="1"/>
  <c r="Q11" i="2" s="1"/>
  <c r="R11" i="2" s="1"/>
  <c r="S11" i="2" s="1"/>
  <c r="M12" i="2" s="1"/>
  <c r="N12" i="2" s="1"/>
  <c r="O12" i="2" s="1"/>
  <c r="P12" i="2" s="1"/>
  <c r="Q12" i="2" s="1"/>
  <c r="R12" i="2" s="1"/>
  <c r="S12" i="2" s="1"/>
  <c r="M13" i="2" s="1"/>
  <c r="N13" i="2" s="1"/>
  <c r="O13" i="2" s="1"/>
  <c r="P13" i="2" s="1"/>
  <c r="Q13" i="2" s="1"/>
  <c r="R13" i="2" s="1"/>
  <c r="S13" i="2" s="1"/>
  <c r="B44" i="2"/>
  <c r="B37" i="2"/>
  <c r="B30" i="2"/>
  <c r="B7" i="2"/>
  <c r="B22" i="2"/>
  <c r="B24" i="2" s="1"/>
  <c r="B15" i="2"/>
  <c r="B17" i="2" s="1"/>
  <c r="C17" i="2" s="1"/>
  <c r="D17" i="2" s="1"/>
  <c r="E17" i="2" s="1"/>
  <c r="F17" i="2" s="1"/>
  <c r="G17" i="2" s="1"/>
  <c r="H17" i="2" s="1"/>
  <c r="B18" i="2" s="1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C24" i="2" l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32" i="2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M24" i="2"/>
  <c r="N24" i="2" s="1"/>
  <c r="O24" i="2" s="1"/>
  <c r="P24" i="2" s="1"/>
  <c r="Q24" i="2" s="1"/>
  <c r="R24" i="2" s="1"/>
  <c r="S24" i="2" s="1"/>
  <c r="M25" i="2" s="1"/>
  <c r="N25" i="2" s="1"/>
  <c r="O25" i="2" s="1"/>
  <c r="P25" i="2" s="1"/>
  <c r="Q25" i="2" s="1"/>
  <c r="B9" i="2"/>
  <c r="C9" i="2" s="1"/>
  <c r="D9" i="2" s="1"/>
  <c r="E9" i="2" s="1"/>
  <c r="F9" i="2" s="1"/>
  <c r="G9" i="2" s="1"/>
  <c r="H9" i="2" s="1"/>
  <c r="B10" i="2" s="1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39" i="2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M32" i="2"/>
  <c r="N32" i="2" s="1"/>
  <c r="O32" i="2" s="1"/>
  <c r="P32" i="2" s="1"/>
  <c r="Q32" i="2" s="1"/>
  <c r="R32" i="2" s="1"/>
  <c r="S32" i="2" s="1"/>
  <c r="M33" i="2" s="1"/>
  <c r="N33" i="2" s="1"/>
  <c r="O33" i="2" s="1"/>
  <c r="P33" i="2" s="1"/>
  <c r="Q33" i="2" s="1"/>
  <c r="R33" i="2" s="1"/>
  <c r="S33" i="2" s="1"/>
  <c r="M34" i="2" s="1"/>
  <c r="N34" i="2" s="1"/>
  <c r="O34" i="2" s="1"/>
  <c r="P34" i="2" s="1"/>
  <c r="Q34" i="2" s="1"/>
  <c r="R34" i="2" s="1"/>
  <c r="S34" i="2" s="1"/>
  <c r="M35" i="2" s="1"/>
  <c r="N35" i="2" s="1"/>
  <c r="O35" i="2" s="1"/>
  <c r="P35" i="2" s="1"/>
  <c r="Q35" i="2" s="1"/>
  <c r="R35" i="2" s="1"/>
  <c r="S35" i="2" s="1"/>
  <c r="M36" i="2" s="1"/>
  <c r="N36" i="2" s="1"/>
  <c r="O36" i="2" s="1"/>
  <c r="P36" i="2" s="1"/>
  <c r="Q36" i="2" s="1"/>
  <c r="R36" i="2" s="1"/>
  <c r="S36" i="2" s="1"/>
  <c r="B46" i="2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H47" i="2" s="1"/>
  <c r="B48" i="2" s="1"/>
  <c r="C48" i="2" s="1"/>
  <c r="D48" i="2" s="1"/>
  <c r="E48" i="2" s="1"/>
  <c r="F48" i="2" s="1"/>
  <c r="G48" i="2" s="1"/>
  <c r="H48" i="2" s="1"/>
  <c r="B49" i="2" s="1"/>
  <c r="C49" i="2" s="1"/>
  <c r="D49" i="2" s="1"/>
  <c r="E49" i="2" s="1"/>
  <c r="F49" i="2" s="1"/>
  <c r="G49" i="2" s="1"/>
  <c r="H49" i="2" s="1"/>
  <c r="B50" i="2" s="1"/>
  <c r="C50" i="2" s="1"/>
  <c r="D50" i="2" s="1"/>
  <c r="E50" i="2" s="1"/>
  <c r="F50" i="2" s="1"/>
  <c r="G50" i="2" s="1"/>
  <c r="H50" i="2" s="1"/>
  <c r="B51" i="2" s="1"/>
  <c r="M39" i="2"/>
  <c r="N39" i="2" s="1"/>
  <c r="O39" i="2" s="1"/>
  <c r="P39" i="2" s="1"/>
  <c r="Q39" i="2" s="1"/>
  <c r="R39" i="2" s="1"/>
  <c r="S39" i="2" s="1"/>
  <c r="M40" i="2" s="1"/>
  <c r="N40" i="2" s="1"/>
  <c r="O40" i="2" s="1"/>
  <c r="P40" i="2" s="1"/>
  <c r="Q40" i="2" s="1"/>
  <c r="R40" i="2" s="1"/>
  <c r="S40" i="2" s="1"/>
  <c r="M41" i="2" s="1"/>
  <c r="N41" i="2" s="1"/>
  <c r="O41" i="2" s="1"/>
  <c r="P41" i="2" s="1"/>
  <c r="Q41" i="2" s="1"/>
  <c r="R41" i="2" s="1"/>
  <c r="S41" i="2" s="1"/>
  <c r="M42" i="2" s="1"/>
  <c r="N42" i="2" s="1"/>
  <c r="O42" i="2" s="1"/>
  <c r="P42" i="2" s="1"/>
  <c r="Q42" i="2" s="1"/>
  <c r="R42" i="2" s="1"/>
  <c r="S42" i="2" s="1"/>
  <c r="M43" i="2" s="1"/>
  <c r="N43" i="2" s="1"/>
  <c r="O43" i="2" s="1"/>
  <c r="P43" i="2" s="1"/>
  <c r="Q43" i="2" s="1"/>
  <c r="R43" i="2" s="1"/>
  <c r="S43" i="2" s="1"/>
  <c r="M46" i="2"/>
  <c r="M17" i="2"/>
  <c r="N17" i="2" s="1"/>
  <c r="O17" i="2" s="1"/>
  <c r="P17" i="2" s="1"/>
  <c r="Q17" i="2" s="1"/>
  <c r="R17" i="2" s="1"/>
  <c r="S17" i="2" s="1"/>
  <c r="M18" i="2" s="1"/>
  <c r="N18" i="2" s="1"/>
  <c r="O18" i="2" s="1"/>
  <c r="P18" i="2" s="1"/>
  <c r="Q18" i="2" s="1"/>
  <c r="R18" i="2" s="1"/>
  <c r="S18" i="2" s="1"/>
  <c r="M19" i="2" s="1"/>
  <c r="N19" i="2" s="1"/>
  <c r="O19" i="2" s="1"/>
  <c r="P19" i="2" s="1"/>
  <c r="Q19" i="2" s="1"/>
  <c r="R19" i="2" s="1"/>
  <c r="S19" i="2" s="1"/>
  <c r="M20" i="2" s="1"/>
  <c r="N20" i="2" s="1"/>
  <c r="O20" i="2" s="1"/>
  <c r="P20" i="2" s="1"/>
  <c r="Q20" i="2" s="1"/>
  <c r="R20" i="2" s="1"/>
  <c r="S20" i="2" s="1"/>
  <c r="M21" i="2" s="1"/>
  <c r="N21" i="2" s="1"/>
  <c r="O21" i="2" s="1"/>
  <c r="P21" i="2" s="1"/>
  <c r="Q21" i="2" s="1"/>
  <c r="R21" i="2" s="1"/>
  <c r="S21" i="2" s="1"/>
  <c r="N46" i="2" l="1"/>
  <c r="O46" i="2" s="1"/>
  <c r="P46" i="2" s="1"/>
  <c r="M47" i="2" s="1"/>
  <c r="M48" i="2" s="1"/>
  <c r="M49" i="2" s="1"/>
  <c r="M50" i="2" s="1"/>
  <c r="R25" i="2"/>
  <c r="S25" i="2" s="1"/>
  <c r="M26" i="2" s="1"/>
  <c r="N26" i="2" s="1"/>
  <c r="O26" i="2" s="1"/>
  <c r="P26" i="2" s="1"/>
  <c r="Q26" i="2" s="1"/>
  <c r="R26" i="2" s="1"/>
  <c r="S26" i="2" s="1"/>
  <c r="M27" i="2" s="1"/>
  <c r="N27" i="2" s="1"/>
  <c r="O27" i="2" s="1"/>
  <c r="P27" i="2" s="1"/>
  <c r="Q27" i="2" s="1"/>
  <c r="R27" i="2" s="1"/>
  <c r="S27" i="2" s="1"/>
  <c r="M28" i="2" s="1"/>
  <c r="N28" i="2" s="1"/>
  <c r="O28" i="2" s="1"/>
  <c r="P28" i="2" s="1"/>
  <c r="Q28" i="2" s="1"/>
  <c r="R28" i="2" s="1"/>
  <c r="S28" i="2" s="1"/>
</calcChain>
</file>

<file path=xl/sharedStrings.xml><?xml version="1.0" encoding="utf-8"?>
<sst xmlns="http://schemas.openxmlformats.org/spreadsheetml/2006/main" count="79" uniqueCount="67">
  <si>
    <t>Year:</t>
  </si>
  <si>
    <t>Start Day:</t>
  </si>
  <si>
    <t>1: Sun, 2: Mon</t>
  </si>
  <si>
    <t>July</t>
  </si>
  <si>
    <t>January</t>
  </si>
  <si>
    <t>Independence day</t>
  </si>
  <si>
    <t># of School Days</t>
  </si>
  <si>
    <t>Martin Luther King Jr. Day</t>
  </si>
  <si>
    <t>August</t>
  </si>
  <si>
    <t>February</t>
  </si>
  <si>
    <t>New Teacher Orientation</t>
  </si>
  <si>
    <t>September</t>
  </si>
  <si>
    <t>March</t>
  </si>
  <si>
    <t>Labor Day</t>
  </si>
  <si>
    <t>October</t>
  </si>
  <si>
    <t>April</t>
  </si>
  <si>
    <t>Easter Break</t>
  </si>
  <si>
    <t>Good Friday</t>
  </si>
  <si>
    <t>Columbus Day</t>
  </si>
  <si>
    <t>November</t>
  </si>
  <si>
    <t>May</t>
  </si>
  <si>
    <t>Memorial Day</t>
  </si>
  <si>
    <t>Thanksgiving Break</t>
  </si>
  <si>
    <t>December</t>
  </si>
  <si>
    <t>June</t>
  </si>
  <si>
    <t># Of School Days</t>
  </si>
  <si>
    <t>Last Day of School</t>
  </si>
  <si>
    <t>Winter Break</t>
  </si>
  <si>
    <t>Christmas Day</t>
  </si>
  <si>
    <t>Total</t>
  </si>
  <si>
    <t>Number of School Days Per Quarter</t>
  </si>
  <si>
    <t>Number of School Days Per Semester</t>
  </si>
  <si>
    <t>Minimum day for finals</t>
  </si>
  <si>
    <t>Lincoln's Birthday</t>
  </si>
  <si>
    <t>1st Qtr Progress Grades</t>
  </si>
  <si>
    <t>Fall Sem Grades/Eligibility</t>
  </si>
  <si>
    <t>4th Quarter Progress Grades</t>
  </si>
  <si>
    <t>1st Trimester Grades</t>
  </si>
  <si>
    <t>2nd Trimester Grades</t>
  </si>
  <si>
    <t>Regular School Hours: Sierra Primary 8:00-8:25 a.m. Breakfast. School Starts: 8:30 a.m.-2:55 p.m.</t>
  </si>
  <si>
    <t>Regular School Hours: Herlong High School 8:00-8:25a.m. Breakfast. School Starts: 8:30 a.m.-3:35 p.m.</t>
  </si>
  <si>
    <t>Graduation/Teacher Work Day</t>
  </si>
  <si>
    <t>Teacher Work Days/PD</t>
  </si>
  <si>
    <t>First Day of School!</t>
  </si>
  <si>
    <t>2nd Qtr Progress Grades</t>
  </si>
  <si>
    <t>3rd Qtr Progress Grades</t>
  </si>
  <si>
    <t>New Year's Day Holiday</t>
  </si>
  <si>
    <t>Late Start Tuesdays Begin</t>
  </si>
  <si>
    <t>County In-Service-No School</t>
  </si>
  <si>
    <t>Veteran's Day Holiday Observed</t>
  </si>
  <si>
    <t>Christmas Eve</t>
  </si>
  <si>
    <t>Presiden't Day</t>
  </si>
  <si>
    <t>Easter Sunday</t>
  </si>
  <si>
    <t>Easter Monday</t>
  </si>
  <si>
    <t>Juneteenth Holiday</t>
  </si>
  <si>
    <t>Late start days. All schools start at 10:30 am. Same dismissal time.</t>
  </si>
  <si>
    <t>End of 1st Quarter</t>
  </si>
  <si>
    <t>12/22-1/5</t>
  </si>
  <si>
    <t>11/20-11/24</t>
  </si>
  <si>
    <t>1/1-5</t>
  </si>
  <si>
    <t>4/1-4/5</t>
  </si>
  <si>
    <t>4/26</t>
  </si>
  <si>
    <t>Possible Snow Day</t>
  </si>
  <si>
    <t>End of 3rd Quarter</t>
  </si>
  <si>
    <t>8/21-8/22</t>
  </si>
  <si>
    <t>Regular School Hours: Fort Sage Middle School 8:00 - 8:25 am Breakfast.  School Starts: 8:30 am - 3:35 pm</t>
  </si>
  <si>
    <t>12/19-21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</si>
</sst>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mmmm"/>
    <numFmt numFmtId="166" formatCode="mmmm\ yyyy"/>
    <numFmt numFmtId="167" formatCode="m/d;@"/>
  </numFmts>
  <fonts count="13" x14ac:knownFonts="1"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4" borderId="0" xfId="0" applyFill="1"/>
    <xf numFmtId="0" fontId="3" fillId="4" borderId="0" xfId="0" applyFont="1" applyFill="1"/>
    <xf numFmtId="0" fontId="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3" fillId="4" borderId="0" xfId="0" applyNumberFormat="1" applyFont="1" applyFill="1"/>
    <xf numFmtId="0" fontId="0" fillId="0" borderId="0" xfId="0" applyNumberFormat="1"/>
    <xf numFmtId="0" fontId="4" fillId="0" borderId="0" xfId="0" applyNumberFormat="1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8" xfId="0" applyBorder="1" applyAlignment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11" borderId="0" xfId="0" applyFont="1" applyFill="1" applyBorder="1" applyAlignment="1">
      <alignment horizontal="center" vertical="center"/>
    </xf>
    <xf numFmtId="164" fontId="2" fillId="11" borderId="4" xfId="0" applyNumberFormat="1" applyFont="1" applyFill="1" applyBorder="1" applyAlignment="1">
      <alignment horizontal="center" vertical="center"/>
    </xf>
    <xf numFmtId="0" fontId="0" fillId="11" borderId="0" xfId="0" applyFill="1"/>
    <xf numFmtId="164" fontId="7" fillId="0" borderId="9" xfId="0" applyNumberFormat="1" applyFont="1" applyFill="1" applyBorder="1" applyAlignment="1">
      <alignment horizontal="center" vertical="center"/>
    </xf>
    <xf numFmtId="164" fontId="7" fillId="14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/>
    <xf numFmtId="0" fontId="0" fillId="0" borderId="0" xfId="0" applyFill="1" applyAlignment="1"/>
    <xf numFmtId="0" fontId="2" fillId="7" borderId="0" xfId="0" applyFont="1" applyFill="1" applyAlignment="1">
      <alignment vertical="center"/>
    </xf>
    <xf numFmtId="0" fontId="2" fillId="16" borderId="0" xfId="0" applyFont="1" applyFill="1"/>
    <xf numFmtId="164" fontId="7" fillId="13" borderId="9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2" fillId="10" borderId="0" xfId="0" applyFont="1" applyFill="1"/>
    <xf numFmtId="0" fontId="2" fillId="17" borderId="0" xfId="0" applyFont="1" applyFill="1"/>
    <xf numFmtId="0" fontId="11" fillId="15" borderId="0" xfId="0" applyNumberFormat="1" applyFont="1" applyFill="1"/>
    <xf numFmtId="0" fontId="11" fillId="15" borderId="0" xfId="0" applyFont="1" applyFill="1"/>
    <xf numFmtId="164" fontId="2" fillId="0" borderId="0" xfId="0" applyNumberFormat="1" applyFont="1" applyFill="1" applyBorder="1" applyAlignment="1">
      <alignment horizontal="center" vertical="center"/>
    </xf>
    <xf numFmtId="164" fontId="2" fillId="11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13" borderId="0" xfId="0" applyNumberFormat="1" applyFont="1" applyFill="1" applyBorder="1" applyAlignment="1">
      <alignment horizontal="center" vertical="center"/>
    </xf>
    <xf numFmtId="164" fontId="7" fillId="14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11" borderId="8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4" fontId="2" fillId="11" borderId="10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2" fillId="14" borderId="0" xfId="0" applyNumberFormat="1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164" fontId="2" fillId="14" borderId="0" xfId="0" applyNumberFormat="1" applyFont="1" applyFill="1" applyAlignment="1">
      <alignment horizontal="left" vertical="center"/>
    </xf>
    <xf numFmtId="0" fontId="4" fillId="14" borderId="0" xfId="0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2" fillId="11" borderId="11" xfId="0" applyNumberFormat="1" applyFont="1" applyFill="1" applyBorder="1" applyAlignment="1">
      <alignment horizontal="center" vertical="center"/>
    </xf>
    <xf numFmtId="164" fontId="7" fillId="14" borderId="8" xfId="0" applyNumberFormat="1" applyFont="1" applyFill="1" applyBorder="1" applyAlignment="1">
      <alignment horizontal="center" vertical="center"/>
    </xf>
    <xf numFmtId="164" fontId="7" fillId="8" borderId="8" xfId="0" applyNumberFormat="1" applyFont="1" applyFill="1" applyBorder="1" applyAlignment="1">
      <alignment horizontal="center" vertical="center"/>
    </xf>
    <xf numFmtId="164" fontId="7" fillId="7" borderId="8" xfId="0" applyNumberFormat="1" applyFont="1" applyFill="1" applyBorder="1" applyAlignment="1">
      <alignment horizontal="center" vertical="center"/>
    </xf>
    <xf numFmtId="164" fontId="7" fillId="13" borderId="8" xfId="0" applyNumberFormat="1" applyFont="1" applyFill="1" applyBorder="1" applyAlignment="1">
      <alignment horizontal="center" vertical="center"/>
    </xf>
    <xf numFmtId="164" fontId="7" fillId="8" borderId="12" xfId="0" applyNumberFormat="1" applyFont="1" applyFill="1" applyBorder="1" applyAlignment="1">
      <alignment horizontal="center" vertical="center"/>
    </xf>
    <xf numFmtId="0" fontId="2" fillId="19" borderId="0" xfId="0" applyFont="1" applyFill="1" applyAlignment="1">
      <alignment vertical="center"/>
    </xf>
    <xf numFmtId="164" fontId="2" fillId="11" borderId="14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7" fillId="5" borderId="9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9" fillId="14" borderId="8" xfId="0" applyNumberFormat="1" applyFont="1" applyFill="1" applyBorder="1" applyAlignment="1">
      <alignment horizontal="center" vertical="center"/>
    </xf>
    <xf numFmtId="164" fontId="7" fillId="10" borderId="8" xfId="0" applyNumberFormat="1" applyFont="1" applyFill="1" applyBorder="1" applyAlignment="1">
      <alignment horizontal="center" vertical="center"/>
    </xf>
    <xf numFmtId="164" fontId="7" fillId="14" borderId="17" xfId="0" applyNumberFormat="1" applyFont="1" applyFill="1" applyBorder="1" applyAlignment="1">
      <alignment horizontal="center" vertical="center"/>
    </xf>
    <xf numFmtId="0" fontId="11" fillId="13" borderId="0" xfId="0" applyNumberFormat="1" applyFont="1" applyFill="1"/>
    <xf numFmtId="0" fontId="11" fillId="13" borderId="0" xfId="0" applyFont="1" applyFill="1"/>
    <xf numFmtId="0" fontId="7" fillId="0" borderId="0" xfId="0" applyNumberFormat="1" applyFont="1" applyFill="1" applyAlignment="1">
      <alignment horizontal="left" vertical="center"/>
    </xf>
    <xf numFmtId="164" fontId="7" fillId="13" borderId="15" xfId="0" applyNumberFormat="1" applyFont="1" applyFill="1" applyBorder="1" applyAlignment="1">
      <alignment horizontal="center" vertical="center"/>
    </xf>
    <xf numFmtId="164" fontId="7" fillId="9" borderId="8" xfId="0" applyNumberFormat="1" applyFont="1" applyFill="1" applyBorder="1" applyAlignment="1">
      <alignment horizontal="center" vertical="center"/>
    </xf>
    <xf numFmtId="164" fontId="7" fillId="9" borderId="17" xfId="0" applyNumberFormat="1" applyFont="1" applyFill="1" applyBorder="1" applyAlignment="1">
      <alignment horizontal="center" vertical="center"/>
    </xf>
    <xf numFmtId="16" fontId="7" fillId="9" borderId="0" xfId="0" applyNumberFormat="1" applyFont="1" applyFill="1" applyAlignment="1">
      <alignment horizontal="left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18" borderId="9" xfId="0" applyNumberFormat="1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164" fontId="7" fillId="17" borderId="8" xfId="0" applyNumberFormat="1" applyFont="1" applyFill="1" applyBorder="1" applyAlignment="1">
      <alignment horizontal="center" vertical="center"/>
    </xf>
    <xf numFmtId="164" fontId="2" fillId="5" borderId="13" xfId="0" applyNumberFormat="1" applyFont="1" applyFill="1" applyBorder="1" applyAlignment="1">
      <alignment horizontal="center" vertical="center"/>
    </xf>
    <xf numFmtId="164" fontId="7" fillId="18" borderId="11" xfId="0" applyNumberFormat="1" applyFont="1" applyFill="1" applyBorder="1" applyAlignment="1">
      <alignment horizontal="center" vertical="center"/>
    </xf>
    <xf numFmtId="164" fontId="7" fillId="20" borderId="8" xfId="0" applyNumberFormat="1" applyFont="1" applyFill="1" applyBorder="1" applyAlignment="1">
      <alignment horizontal="center" vertical="center"/>
    </xf>
    <xf numFmtId="49" fontId="7" fillId="9" borderId="0" xfId="0" applyNumberFormat="1" applyFont="1" applyFill="1" applyAlignment="1">
      <alignment horizontal="left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0" fillId="0" borderId="0" xfId="0" applyFill="1"/>
    <xf numFmtId="164" fontId="12" fillId="0" borderId="11" xfId="0" applyNumberFormat="1" applyFont="1" applyFill="1" applyBorder="1" applyAlignment="1">
      <alignment horizontal="center" vertical="center"/>
    </xf>
    <xf numFmtId="164" fontId="2" fillId="21" borderId="4" xfId="0" applyNumberFormat="1" applyFont="1" applyFill="1" applyBorder="1" applyAlignment="1">
      <alignment horizontal="center" vertical="center"/>
    </xf>
    <xf numFmtId="164" fontId="2" fillId="21" borderId="13" xfId="0" applyNumberFormat="1" applyFont="1" applyFill="1" applyBorder="1" applyAlignment="1">
      <alignment horizontal="center" vertical="center"/>
    </xf>
    <xf numFmtId="164" fontId="2" fillId="21" borderId="14" xfId="0" applyNumberFormat="1" applyFont="1" applyFill="1" applyBorder="1" applyAlignment="1">
      <alignment horizontal="center" vertical="center"/>
    </xf>
    <xf numFmtId="164" fontId="7" fillId="22" borderId="9" xfId="0" applyNumberFormat="1" applyFont="1" applyFill="1" applyBorder="1" applyAlignment="1">
      <alignment horizontal="center" vertical="center"/>
    </xf>
    <xf numFmtId="164" fontId="7" fillId="8" borderId="9" xfId="0" applyNumberFormat="1" applyFont="1" applyFill="1" applyBorder="1" applyAlignment="1">
      <alignment horizontal="center" vertical="center"/>
    </xf>
    <xf numFmtId="164" fontId="7" fillId="22" borderId="8" xfId="0" applyNumberFormat="1" applyFont="1" applyFill="1" applyBorder="1" applyAlignment="1">
      <alignment horizontal="center" vertical="center"/>
    </xf>
    <xf numFmtId="164" fontId="7" fillId="11" borderId="9" xfId="0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2" fillId="13" borderId="0" xfId="0" applyFont="1" applyFill="1" applyAlignment="1">
      <alignment vertical="center"/>
    </xf>
    <xf numFmtId="167" fontId="7" fillId="5" borderId="0" xfId="0" applyNumberFormat="1" applyFont="1" applyFill="1" applyAlignment="1">
      <alignment horizontal="left"/>
    </xf>
    <xf numFmtId="167" fontId="7" fillId="5" borderId="0" xfId="0" applyNumberFormat="1" applyFont="1" applyFill="1" applyAlignment="1">
      <alignment horizontal="left" vertical="center"/>
    </xf>
    <xf numFmtId="167" fontId="7" fillId="10" borderId="0" xfId="0" applyNumberFormat="1" applyFont="1" applyFill="1" applyAlignment="1">
      <alignment horizontal="left" vertical="center"/>
    </xf>
    <xf numFmtId="49" fontId="7" fillId="16" borderId="0" xfId="0" applyNumberFormat="1" applyFont="1" applyFill="1" applyAlignment="1">
      <alignment horizontal="left"/>
    </xf>
    <xf numFmtId="167" fontId="2" fillId="5" borderId="0" xfId="0" applyNumberFormat="1" applyFont="1" applyFill="1" applyAlignment="1">
      <alignment horizontal="left" vertical="center"/>
    </xf>
    <xf numFmtId="167" fontId="7" fillId="8" borderId="0" xfId="0" applyNumberFormat="1" applyFont="1" applyFill="1" applyAlignment="1">
      <alignment horizontal="left" vertical="center"/>
    </xf>
    <xf numFmtId="167" fontId="7" fillId="7" borderId="0" xfId="0" applyNumberFormat="1" applyFont="1" applyFill="1" applyAlignment="1">
      <alignment horizontal="left" vertical="center"/>
    </xf>
    <xf numFmtId="167" fontId="7" fillId="13" borderId="0" xfId="0" applyNumberFormat="1" applyFont="1" applyFill="1" applyAlignment="1">
      <alignment horizontal="left" vertical="center"/>
    </xf>
    <xf numFmtId="49" fontId="7" fillId="8" borderId="0" xfId="0" applyNumberFormat="1" applyFont="1" applyFill="1" applyAlignment="1">
      <alignment horizontal="left" vertical="center"/>
    </xf>
    <xf numFmtId="167" fontId="7" fillId="10" borderId="0" xfId="0" applyNumberFormat="1" applyFont="1" applyFill="1" applyAlignment="1">
      <alignment horizontal="left"/>
    </xf>
    <xf numFmtId="167" fontId="7" fillId="17" borderId="0" xfId="0" applyNumberFormat="1" applyFont="1" applyFill="1" applyAlignment="1">
      <alignment horizontal="left"/>
    </xf>
    <xf numFmtId="167" fontId="7" fillId="19" borderId="0" xfId="0" applyNumberFormat="1" applyFont="1" applyFill="1" applyAlignment="1">
      <alignment horizontal="left" vertical="center"/>
    </xf>
    <xf numFmtId="167" fontId="7" fillId="6" borderId="0" xfId="0" applyNumberFormat="1" applyFont="1" applyFill="1" applyAlignment="1">
      <alignment horizontal="left" vertical="center"/>
    </xf>
    <xf numFmtId="49" fontId="2" fillId="5" borderId="0" xfId="0" applyNumberFormat="1" applyFont="1" applyFill="1" applyAlignment="1">
      <alignment horizontal="left" vertical="center"/>
    </xf>
    <xf numFmtId="164" fontId="7" fillId="6" borderId="9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 vertical="center"/>
    </xf>
    <xf numFmtId="164" fontId="7" fillId="16" borderId="9" xfId="0" applyNumberFormat="1" applyFont="1" applyFill="1" applyBorder="1" applyAlignment="1">
      <alignment horizontal="center" vertical="center"/>
    </xf>
    <xf numFmtId="0" fontId="2" fillId="16" borderId="0" xfId="0" applyFont="1" applyFill="1" applyAlignment="1">
      <alignment vertical="center"/>
    </xf>
    <xf numFmtId="14" fontId="2" fillId="16" borderId="0" xfId="0" applyNumberFormat="1" applyFont="1" applyFill="1" applyAlignment="1">
      <alignment horizontal="left" vertical="center"/>
    </xf>
    <xf numFmtId="0" fontId="3" fillId="0" borderId="0" xfId="0" applyFont="1" applyFill="1" applyAlignment="1"/>
    <xf numFmtId="165" fontId="7" fillId="2" borderId="7" xfId="0" applyNumberFormat="1" applyFont="1" applyFill="1" applyBorder="1" applyAlignment="1">
      <alignment horizontal="left" vertical="center"/>
    </xf>
    <xf numFmtId="166" fontId="6" fillId="3" borderId="0" xfId="0" applyNumberFormat="1" applyFont="1" applyFill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/>
    </xf>
    <xf numFmtId="0" fontId="0" fillId="0" borderId="0" xfId="0" applyFill="1" applyAlignment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7" xfId="0" applyFont="1" applyBorder="1" applyAlignment="1">
      <alignment horizontal="center"/>
    </xf>
    <xf numFmtId="0" fontId="10" fillId="15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12" borderId="1" xfId="0" applyFill="1" applyBorder="1" applyAlignment="1"/>
    <xf numFmtId="0" fontId="0" fillId="12" borderId="2" xfId="0" applyFill="1" applyBorder="1" applyAlignment="1"/>
    <xf numFmtId="0" fontId="0" fillId="12" borderId="3" xfId="0" applyFill="1" applyBorder="1" applyAlignment="1"/>
    <xf numFmtId="0" fontId="0" fillId="7" borderId="1" xfId="0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3" fillId="4" borderId="0" xfId="0" applyFont="1" applyFill="1" applyAlignment="1">
      <alignment horizontal="right"/>
    </xf>
    <xf numFmtId="0" fontId="3" fillId="4" borderId="5" xfId="0" applyFont="1" applyFill="1" applyBorder="1" applyAlignment="1">
      <alignment horizontal="right"/>
    </xf>
  </cellXfs>
  <cellStyles count="1">
    <cellStyle name="Normal" xfId="0" builtinId="0"/>
  </cellStyles>
  <dxfs count="8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  <mruColors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1238250</xdr:colOff>
      <xdr:row>53</xdr:row>
      <xdr:rowOff>0</xdr:rowOff>
    </xdr:from>
    <xdr:to>
      <xdr:col>5</xdr:col>
      <xdr:colOff>190500</xdr:colOff>
      <xdr:row>54</xdr:row>
      <xdr:rowOff>57150</xdr:rowOff>
    </xdr:to>
    <xdr:pic>
      <xdr:nvPicPr>
        <xdr:cNvPr id="1130" name="Picture 106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arkGra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76"/>
  <sheetViews>
    <sheetView tabSelected="1" topLeftCell="A13" zoomScale="120" zoomScaleNormal="120" workbookViewId="0">
      <selection activeCell="K28" sqref="K28"/>
    </sheetView>
  </sheetViews>
  <sheetFormatPr defaultColWidth="8.85546875" defaultRowHeight="12.75" x14ac:dyDescent="0.2"/>
  <cols>
    <col min="1" max="1" width="1.140625" customWidth="1"/>
    <col min="2" max="7" width="3.140625" customWidth="1"/>
    <col min="8" max="8" width="3.140625" style="30" customWidth="1"/>
    <col min="9" max="9" width="0.42578125" customWidth="1"/>
    <col min="10" max="10" width="12.7109375" style="19" customWidth="1"/>
    <col min="11" max="11" width="22.7109375" customWidth="1"/>
    <col min="12" max="12" width="1.140625" customWidth="1"/>
    <col min="13" max="18" width="3.140625" customWidth="1"/>
    <col min="19" max="19" width="3.5703125" customWidth="1"/>
    <col min="20" max="20" width="0.85546875" customWidth="1"/>
    <col min="21" max="21" width="12.42578125" customWidth="1"/>
    <col min="22" max="22" width="23" customWidth="1"/>
    <col min="23" max="23" width="2.85546875" customWidth="1"/>
  </cols>
  <sheetData>
    <row r="1" spans="1:22" x14ac:dyDescent="0.2">
      <c r="A1" s="11"/>
      <c r="B1" s="11"/>
      <c r="C1" s="11"/>
      <c r="D1" s="147" t="s">
        <v>0</v>
      </c>
      <c r="E1" s="148"/>
      <c r="F1" s="132">
        <v>2023</v>
      </c>
      <c r="G1" s="133"/>
      <c r="H1" s="134"/>
      <c r="I1" s="11"/>
      <c r="J1" s="18"/>
      <c r="K1" s="147" t="s">
        <v>1</v>
      </c>
      <c r="L1" s="148"/>
      <c r="M1" s="144">
        <v>1</v>
      </c>
      <c r="N1" s="134"/>
      <c r="O1" s="145" t="s">
        <v>2</v>
      </c>
      <c r="P1" s="146"/>
      <c r="Q1" s="146"/>
      <c r="R1" s="146"/>
      <c r="S1" s="146"/>
      <c r="T1" s="11"/>
      <c r="U1" s="11"/>
      <c r="V1" s="11"/>
    </row>
    <row r="2" spans="1:22" x14ac:dyDescent="0.2">
      <c r="A2" s="34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27"/>
      <c r="R2" s="26"/>
      <c r="S2" s="26"/>
      <c r="T2" s="34"/>
      <c r="U2" s="34"/>
      <c r="V2" s="34"/>
    </row>
    <row r="3" spans="1:22" x14ac:dyDescent="0.2">
      <c r="A3" s="34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26"/>
      <c r="S3" s="26"/>
      <c r="T3" s="34"/>
      <c r="U3" s="34"/>
      <c r="V3" s="34"/>
    </row>
    <row r="4" spans="1:22" x14ac:dyDescent="0.2">
      <c r="A4" s="34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R4" s="26"/>
      <c r="S4" s="26"/>
      <c r="T4" s="34"/>
      <c r="U4" s="34"/>
      <c r="V4" s="34"/>
    </row>
    <row r="5" spans="1:22" s="1" customFormat="1" ht="18" customHeight="1" x14ac:dyDescent="0.2">
      <c r="B5" s="143" t="str">
        <f>year&amp;"-"&amp;year+1&amp;" Fort Sage Unified Calendar"</f>
        <v>2023-2024 Fort Sage Unified Calendar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</row>
    <row r="6" spans="1:22" s="2" customFormat="1" ht="11.25" x14ac:dyDescent="0.2">
      <c r="B6" s="3"/>
      <c r="C6" s="3"/>
      <c r="D6" s="3"/>
      <c r="E6" s="3"/>
      <c r="F6" s="3"/>
      <c r="G6" s="3"/>
      <c r="H6" s="59"/>
      <c r="I6" s="3"/>
      <c r="J6" s="20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5" customFormat="1" ht="13.5" x14ac:dyDescent="0.3">
      <c r="B7" s="125">
        <f>DATE(year,7,1)</f>
        <v>45108</v>
      </c>
      <c r="C7" s="126"/>
      <c r="D7" s="126"/>
      <c r="E7" s="126"/>
      <c r="F7" s="126"/>
      <c r="G7" s="126"/>
      <c r="H7" s="126"/>
      <c r="I7" s="6"/>
      <c r="J7" s="124" t="s">
        <v>3</v>
      </c>
      <c r="K7" s="124"/>
      <c r="L7" s="8"/>
      <c r="M7" s="125">
        <f>DATE(year+1,1,1)</f>
        <v>45292</v>
      </c>
      <c r="N7" s="126"/>
      <c r="O7" s="126"/>
      <c r="P7" s="126"/>
      <c r="Q7" s="126"/>
      <c r="R7" s="126"/>
      <c r="S7" s="126"/>
      <c r="T7" s="8"/>
      <c r="U7" s="124" t="s">
        <v>4</v>
      </c>
      <c r="V7" s="124"/>
    </row>
    <row r="8" spans="1:22" s="4" customFormat="1" ht="11.25" x14ac:dyDescent="0.2">
      <c r="B8" s="12" t="str">
        <f>CHOOSE(1+MOD(startday+1-2,7),"Su","M","Tu","W","Th","F","Sa")</f>
        <v>Su</v>
      </c>
      <c r="C8" s="13" t="str">
        <f>CHOOSE(1+MOD(startday+2-2,7),"Su","M","Tu","W","Th","F","Sa")</f>
        <v>M</v>
      </c>
      <c r="D8" s="13" t="str">
        <f>CHOOSE(1+MOD(startday+3-2,7),"Su","M","Tu","W","Th","F","Sa")</f>
        <v>Tu</v>
      </c>
      <c r="E8" s="13" t="str">
        <f>CHOOSE(1+MOD(startday+4-2,7),"Su","M","Tu","W","Th","F","Sa")</f>
        <v>W</v>
      </c>
      <c r="F8" s="13" t="str">
        <f>CHOOSE(1+MOD(startday+5-2,7),"Su","M","Tu","W","Th","F","Sa")</f>
        <v>Th</v>
      </c>
      <c r="G8" s="13" t="str">
        <f>CHOOSE(1+MOD(startday+6-2,7),"Su","M","Tu","W","Th","F","Sa")</f>
        <v>F</v>
      </c>
      <c r="H8" s="28" t="str">
        <f>CHOOSE(1+MOD(startday+7-2,7),"Su","M","Tu","W","Th","F","Sa")</f>
        <v>Sa</v>
      </c>
      <c r="I8" s="8"/>
      <c r="J8" s="108">
        <v>45111</v>
      </c>
      <c r="K8" s="17" t="s">
        <v>5</v>
      </c>
      <c r="L8" s="8"/>
      <c r="M8" s="12" t="str">
        <f>CHOOSE(1+MOD(startday+1-2,7),"Su","M","Tu","W","Th","F","Sa")</f>
        <v>Su</v>
      </c>
      <c r="N8" s="13" t="str">
        <f>CHOOSE(1+MOD(startday+2-2,7),"Su","M","Tu","W","Th","F","Sa")</f>
        <v>M</v>
      </c>
      <c r="O8" s="13" t="str">
        <f>CHOOSE(1+MOD(startday+3-2,7),"Su","M","Tu","W","Th","F","Sa")</f>
        <v>Tu</v>
      </c>
      <c r="P8" s="13" t="str">
        <f>CHOOSE(1+MOD(startday+4-2,7),"Su","M","Tu","W","Th","F","Sa")</f>
        <v>W</v>
      </c>
      <c r="Q8" s="13" t="str">
        <f>CHOOSE(1+MOD(startday+5-2,7),"Su","M","Tu","W","Th","F","Sa")</f>
        <v>Th</v>
      </c>
      <c r="R8" s="13" t="str">
        <f>CHOOSE(1+MOD(startday+6-2,7),"Su","M","Tu","W","Th","F","Sa")</f>
        <v>F</v>
      </c>
      <c r="S8" s="12" t="str">
        <f>CHOOSE(1+MOD(startday+7-2,7),"Su","M","Tu","W","Th","F","Sa")</f>
        <v>Sa</v>
      </c>
      <c r="T8" s="8"/>
      <c r="U8" s="58" t="s">
        <v>6</v>
      </c>
      <c r="V8" s="57">
        <v>17</v>
      </c>
    </row>
    <row r="9" spans="1:22" s="4" customFormat="1" ht="11.25" x14ac:dyDescent="0.2">
      <c r="B9" s="50" t="str">
        <f>IF(WEEKDAY(B7,1)=startday,B7,"")</f>
        <v/>
      </c>
      <c r="C9" s="51" t="str">
        <f>IF(B9="",IF(WEEKDAY(B7,1)=MOD(startday,7)+1,B7,""),B9+1)</f>
        <v/>
      </c>
      <c r="D9" s="51" t="str">
        <f>IF(C9="",IF(WEEKDAY(B7,1)=MOD(startday+1,7)+1,B7,""),C9+1)</f>
        <v/>
      </c>
      <c r="E9" s="51" t="str">
        <f>IF(D9="",IF(WEEKDAY(B7,1)=MOD(startday+2,7)+1,B7,""),D9+1)</f>
        <v/>
      </c>
      <c r="F9" s="51" t="str">
        <f>IF(E9="",IF(WEEKDAY(B7,1)=MOD(startday+3,7)+1,B7,""),E9+1)</f>
        <v/>
      </c>
      <c r="G9" s="51" t="str">
        <f>IF(F9="",IF(WEEKDAY(B7,1)=MOD(startday+4,7)+1,B7,""),F9+1)</f>
        <v/>
      </c>
      <c r="H9" s="51">
        <f>IF(G9="",IF(WEEKDAY(B7,1)=MOD(startday+5,7)+1,B7,""),G9+1)</f>
        <v>45108</v>
      </c>
      <c r="I9" s="8"/>
      <c r="J9" s="24"/>
      <c r="K9" s="25"/>
      <c r="L9" s="8"/>
      <c r="M9" s="69" t="str">
        <f>IF(WEEKDAY(M7,1)=startday,M7,"")</f>
        <v/>
      </c>
      <c r="N9" s="53">
        <f>IF(M9="",IF(WEEKDAY(M7,1)=MOD(startday,7)+1,M7,""),M9+1)</f>
        <v>45292</v>
      </c>
      <c r="O9" s="80">
        <f>IF(N9="",IF(WEEKDAY(M7,1)=MOD(startday+1,7)+1,M7,""),N9+1)</f>
        <v>45293</v>
      </c>
      <c r="P9" s="80">
        <f>IF(O9="",IF(WEEKDAY(M7,1)=MOD(startday+2,7)+1,M7,""),O9+1)</f>
        <v>45294</v>
      </c>
      <c r="Q9" s="80">
        <f>IF(P9="",IF(WEEKDAY(M7,1)=MOD(startday+3,7)+1,M7,""),P9+1)</f>
        <v>45295</v>
      </c>
      <c r="R9" s="80">
        <f>IF(Q9="",IF(WEEKDAY(M7,1)=MOD(startday+4,7)+1,M7,""),Q9+1)</f>
        <v>45296</v>
      </c>
      <c r="S9" s="83">
        <f>IF(R9="",IF(WEEKDAY(M7,1)=MOD(startday+5,7)+1,M7,""),R9+1)</f>
        <v>45297</v>
      </c>
      <c r="T9" s="8"/>
      <c r="U9" s="105">
        <v>1</v>
      </c>
      <c r="V9" s="17" t="s">
        <v>46</v>
      </c>
    </row>
    <row r="10" spans="1:22" s="4" customFormat="1" ht="11.25" x14ac:dyDescent="0.2">
      <c r="B10" s="52">
        <f>IF(H9="","",IF(MONTH(H9+1)&lt;&gt;MONTH(H9),"",H9+1))</f>
        <v>45109</v>
      </c>
      <c r="C10" s="51">
        <f>IF(B10="","",IF(MONTH(B10+1)&lt;&gt;MONTH(B10),"",B10+1))</f>
        <v>45110</v>
      </c>
      <c r="D10" s="53">
        <f t="shared" ref="D10:H10" si="0">IF(C10="","",IF(MONTH(C10+1)&lt;&gt;MONTH(C10),"",C10+1))</f>
        <v>45111</v>
      </c>
      <c r="E10" s="51">
        <f>IF(D10="","",IF(MONTH(D10+1)&lt;&gt;MONTH(D10),"",D10+1))</f>
        <v>45112</v>
      </c>
      <c r="F10" s="51">
        <f t="shared" si="0"/>
        <v>45113</v>
      </c>
      <c r="G10" s="51">
        <f t="shared" si="0"/>
        <v>45114</v>
      </c>
      <c r="H10" s="51">
        <f t="shared" si="0"/>
        <v>45115</v>
      </c>
      <c r="I10" s="8"/>
      <c r="J10" s="14"/>
      <c r="K10" s="8"/>
      <c r="L10" s="8"/>
      <c r="M10" s="69">
        <f>IF(S9="","",IF(MONTH(S9+1)&lt;&gt;MONTH(S9),"",S9+1))</f>
        <v>45298</v>
      </c>
      <c r="N10" s="55">
        <f>IF(M10="","",IF(MONTH(M10+1)&lt;&gt;MONTH(M10),"",M10+1))</f>
        <v>45299</v>
      </c>
      <c r="O10" s="65">
        <f t="shared" ref="O10:O13" si="1">IF(N10="","",IF(MONTH(N10+1)&lt;&gt;MONTH(N10),"",N10+1))</f>
        <v>45300</v>
      </c>
      <c r="P10" s="55">
        <f>IF(O10="","",IF(MONTH(O10+1)&lt;&gt;MONTH(O10),"",O10+1))</f>
        <v>45301</v>
      </c>
      <c r="Q10" s="55">
        <f t="shared" ref="Q10:Q13" si="2">IF(P10="","",IF(MONTH(P10+1)&lt;&gt;MONTH(P10),"",P10+1))</f>
        <v>45302</v>
      </c>
      <c r="R10" s="55">
        <f t="shared" ref="R10:R13" si="3">IF(Q10="","",IF(MONTH(Q10+1)&lt;&gt;MONTH(Q10),"",Q10+1))</f>
        <v>45303</v>
      </c>
      <c r="S10" s="83">
        <f t="shared" ref="S10:S13" si="4">IF(R10="","",IF(MONTH(R10+1)&lt;&gt;MONTH(R10),"",R10+1))</f>
        <v>45304</v>
      </c>
      <c r="T10" s="8"/>
      <c r="U10" s="91" t="s">
        <v>59</v>
      </c>
      <c r="V10" s="22" t="s">
        <v>27</v>
      </c>
    </row>
    <row r="11" spans="1:22" s="4" customFormat="1" ht="10.5" customHeight="1" x14ac:dyDescent="0.2">
      <c r="B11" s="50">
        <f t="shared" ref="B11:B13" si="5">IF(H10="","",IF(MONTH(H10+1)&lt;&gt;MONTH(H10),"",H10+1))</f>
        <v>45116</v>
      </c>
      <c r="C11" s="51">
        <f t="shared" ref="C11:H13" si="6">IF(B11="","",IF(MONTH(B11+1)&lt;&gt;MONTH(B11),"",B11+1))</f>
        <v>45117</v>
      </c>
      <c r="D11" s="51">
        <f t="shared" si="6"/>
        <v>45118</v>
      </c>
      <c r="E11" s="51">
        <f t="shared" si="6"/>
        <v>45119</v>
      </c>
      <c r="F11" s="51">
        <f t="shared" si="6"/>
        <v>45120</v>
      </c>
      <c r="G11" s="51">
        <f t="shared" si="6"/>
        <v>45121</v>
      </c>
      <c r="H11" s="51">
        <f t="shared" si="6"/>
        <v>45122</v>
      </c>
      <c r="I11" s="8"/>
      <c r="J11" s="14"/>
      <c r="K11" s="8"/>
      <c r="L11" s="8"/>
      <c r="M11" s="69">
        <f t="shared" ref="M11:M13" si="7">IF(S10="","",IF(MONTH(S10+1)&lt;&gt;MONTH(S10),"",S10+1))</f>
        <v>45305</v>
      </c>
      <c r="N11" s="53">
        <f t="shared" ref="N11:N13" si="8">IF(M11="","",IF(MONTH(M11+1)&lt;&gt;MONTH(M11),"",M11+1))</f>
        <v>45306</v>
      </c>
      <c r="O11" s="55">
        <f t="shared" si="1"/>
        <v>45307</v>
      </c>
      <c r="P11" s="62">
        <f t="shared" ref="P11:P13" si="9">IF(O11="","",IF(MONTH(O11+1)&lt;&gt;MONTH(O11),"",O11+1))</f>
        <v>45308</v>
      </c>
      <c r="Q11" s="55">
        <f t="shared" si="2"/>
        <v>45309</v>
      </c>
      <c r="R11" s="55">
        <f t="shared" si="3"/>
        <v>45310</v>
      </c>
      <c r="S11" s="83">
        <f t="shared" si="4"/>
        <v>45311</v>
      </c>
      <c r="T11" s="8"/>
      <c r="U11" s="105">
        <v>15</v>
      </c>
      <c r="V11" s="17" t="s">
        <v>7</v>
      </c>
    </row>
    <row r="12" spans="1:22" s="4" customFormat="1" ht="10.5" customHeight="1" x14ac:dyDescent="0.2">
      <c r="B12" s="50">
        <f t="shared" si="5"/>
        <v>45123</v>
      </c>
      <c r="C12" s="51">
        <f t="shared" si="6"/>
        <v>45124</v>
      </c>
      <c r="D12" s="51">
        <f t="shared" si="6"/>
        <v>45125</v>
      </c>
      <c r="E12" s="51">
        <f t="shared" si="6"/>
        <v>45126</v>
      </c>
      <c r="F12" s="51">
        <f t="shared" si="6"/>
        <v>45127</v>
      </c>
      <c r="G12" s="51">
        <f t="shared" si="6"/>
        <v>45128</v>
      </c>
      <c r="H12" s="51">
        <f t="shared" si="6"/>
        <v>45129</v>
      </c>
      <c r="I12" s="8"/>
      <c r="J12" s="14"/>
      <c r="K12" s="8"/>
      <c r="L12" s="8"/>
      <c r="M12" s="69">
        <f t="shared" si="7"/>
        <v>45312</v>
      </c>
      <c r="N12" s="55">
        <f t="shared" si="8"/>
        <v>45313</v>
      </c>
      <c r="O12" s="65">
        <f t="shared" si="1"/>
        <v>45314</v>
      </c>
      <c r="P12" s="62">
        <f t="shared" si="9"/>
        <v>45315</v>
      </c>
      <c r="Q12" s="55">
        <f t="shared" si="2"/>
        <v>45316</v>
      </c>
      <c r="R12" s="55">
        <f t="shared" si="3"/>
        <v>45317</v>
      </c>
      <c r="S12" s="83">
        <f t="shared" si="4"/>
        <v>45318</v>
      </c>
      <c r="T12" s="8"/>
      <c r="U12" s="9"/>
      <c r="V12" s="8"/>
    </row>
    <row r="13" spans="1:22" s="4" customFormat="1" ht="11.25" x14ac:dyDescent="0.2">
      <c r="B13" s="50">
        <f t="shared" si="5"/>
        <v>45130</v>
      </c>
      <c r="C13" s="51">
        <f t="shared" si="6"/>
        <v>45131</v>
      </c>
      <c r="D13" s="51">
        <f t="shared" si="6"/>
        <v>45132</v>
      </c>
      <c r="E13" s="51">
        <f t="shared" si="6"/>
        <v>45133</v>
      </c>
      <c r="F13" s="51">
        <f t="shared" si="6"/>
        <v>45134</v>
      </c>
      <c r="G13" s="51">
        <f t="shared" si="6"/>
        <v>45135</v>
      </c>
      <c r="H13" s="51">
        <f t="shared" si="6"/>
        <v>45136</v>
      </c>
      <c r="I13" s="8"/>
      <c r="J13" s="14"/>
      <c r="K13" s="8"/>
      <c r="L13" s="8"/>
      <c r="M13" s="69">
        <f t="shared" si="7"/>
        <v>45319</v>
      </c>
      <c r="N13" s="55">
        <f t="shared" si="8"/>
        <v>45320</v>
      </c>
      <c r="O13" s="55">
        <f t="shared" si="1"/>
        <v>45321</v>
      </c>
      <c r="P13" s="62">
        <f t="shared" si="9"/>
        <v>45322</v>
      </c>
      <c r="Q13" s="84" t="str">
        <f t="shared" si="2"/>
        <v/>
      </c>
      <c r="R13" s="60" t="str">
        <f t="shared" si="3"/>
        <v/>
      </c>
      <c r="S13" s="7" t="str">
        <f t="shared" si="4"/>
        <v/>
      </c>
      <c r="T13" s="8"/>
      <c r="U13" s="9"/>
      <c r="V13" s="8"/>
    </row>
    <row r="14" spans="1:22" s="4" customFormat="1" ht="11.25" x14ac:dyDescent="0.2">
      <c r="B14" s="54">
        <v>30</v>
      </c>
      <c r="C14" s="54">
        <v>31</v>
      </c>
      <c r="D14" s="46"/>
      <c r="E14" s="46"/>
      <c r="F14" s="46"/>
      <c r="G14" s="46"/>
      <c r="H14" s="46"/>
      <c r="I14" s="8"/>
      <c r="J14" s="14"/>
      <c r="K14" s="8"/>
      <c r="L14" s="8"/>
      <c r="M14" s="46"/>
      <c r="N14" s="47"/>
      <c r="O14" s="48"/>
      <c r="P14" s="49"/>
      <c r="Q14" s="47"/>
      <c r="R14" s="47"/>
      <c r="S14" s="45"/>
      <c r="T14" s="8"/>
      <c r="U14" s="9"/>
      <c r="V14" s="8"/>
    </row>
    <row r="15" spans="1:22" s="5" customFormat="1" ht="13.5" x14ac:dyDescent="0.3">
      <c r="B15" s="125">
        <f>DATE(year,8,1)</f>
        <v>45139</v>
      </c>
      <c r="C15" s="126"/>
      <c r="D15" s="126"/>
      <c r="E15" s="126"/>
      <c r="F15" s="126"/>
      <c r="G15" s="126"/>
      <c r="H15" s="126"/>
      <c r="I15" s="6"/>
      <c r="J15" s="124" t="s">
        <v>8</v>
      </c>
      <c r="K15" s="124"/>
      <c r="L15" s="8"/>
      <c r="M15" s="125">
        <f>DATE(year+1,2,1)</f>
        <v>45323</v>
      </c>
      <c r="N15" s="126"/>
      <c r="O15" s="126"/>
      <c r="P15" s="126"/>
      <c r="Q15" s="126"/>
      <c r="R15" s="126"/>
      <c r="S15" s="126"/>
      <c r="T15" s="8"/>
      <c r="U15" s="124" t="s">
        <v>9</v>
      </c>
      <c r="V15" s="124"/>
    </row>
    <row r="16" spans="1:22" s="4" customFormat="1" ht="10.5" customHeight="1" x14ac:dyDescent="0.2">
      <c r="B16" s="12" t="str">
        <f>CHOOSE(1+MOD(startday+1-2,7),"Su","M","Tu","W","Th","F","Sa")</f>
        <v>Su</v>
      </c>
      <c r="C16" s="13" t="str">
        <f>CHOOSE(1+MOD(startday+2-2,7),"Su","M","Tu","W","Th","F","Sa")</f>
        <v>M</v>
      </c>
      <c r="D16" s="13" t="str">
        <f>CHOOSE(1+MOD(startday+3-2,7),"Su","M","Tu","W","Th","F","Sa")</f>
        <v>Tu</v>
      </c>
      <c r="E16" s="13" t="str">
        <f>CHOOSE(1+MOD(startday+4-2,7),"Su","M","Tu","W","Th","F","Sa")</f>
        <v>W</v>
      </c>
      <c r="F16" s="13" t="str">
        <f>CHOOSE(1+MOD(startday+5-2,7),"Su","M","Tu","W","Th","F","Sa")</f>
        <v>Th</v>
      </c>
      <c r="G16" s="13" t="str">
        <f>CHOOSE(1+MOD(startday+6-2,7),"Su","M","Tu","W","Th","F","Sa")</f>
        <v>F</v>
      </c>
      <c r="H16" s="28" t="str">
        <f>CHOOSE(1+MOD(startday+7-2,7),"Su","M","Tu","W","Th","F","Sa")</f>
        <v>Sa</v>
      </c>
      <c r="I16" s="8"/>
      <c r="J16" s="14" t="s">
        <v>6</v>
      </c>
      <c r="K16" s="33">
        <v>7</v>
      </c>
      <c r="L16" s="8"/>
      <c r="M16" s="12" t="str">
        <f>CHOOSE(1+MOD(startday+1-2,7),"Su","M","Tu","W","Th","F","Sa")</f>
        <v>Su</v>
      </c>
      <c r="N16" s="13" t="str">
        <f>CHOOSE(1+MOD(startday+2-2,7),"Su","M","Tu","W","Th","F","Sa")</f>
        <v>M</v>
      </c>
      <c r="O16" s="13" t="str">
        <f>CHOOSE(1+MOD(startday+3-2,7),"Su","M","Tu","W","Th","F","Sa")</f>
        <v>Tu</v>
      </c>
      <c r="P16" s="13" t="str">
        <f>CHOOSE(1+MOD(startday+4-2,7),"Su","M","Tu","W","Th","F","Sa")</f>
        <v>W</v>
      </c>
      <c r="Q16" s="13" t="str">
        <f>CHOOSE(1+MOD(startday+5-2,7),"Su","M","Tu","W","Th","F","Sa")</f>
        <v>Th</v>
      </c>
      <c r="R16" s="13" t="str">
        <f>CHOOSE(1+MOD(startday+6-2,7),"Su","M","Tu","W","Th","F","Sa")</f>
        <v>F</v>
      </c>
      <c r="S16" s="12" t="str">
        <f>CHOOSE(1+MOD(startday+7-2,7),"Su","M","Tu","W","Th","F","Sa")</f>
        <v>Sa</v>
      </c>
      <c r="T16" s="8"/>
      <c r="U16" s="58" t="s">
        <v>6</v>
      </c>
      <c r="V16" s="57">
        <v>19</v>
      </c>
    </row>
    <row r="17" spans="2:22" s="4" customFormat="1" ht="10.5" customHeight="1" x14ac:dyDescent="0.2">
      <c r="B17" s="50" t="str">
        <f>IF(WEEKDAY(B15,1)=startday,B15,"")</f>
        <v/>
      </c>
      <c r="C17" s="55" t="str">
        <f>IF(B17="",IF(WEEKDAY(B15,1)=MOD(startday,7)+1,B15,""),B17+1)</f>
        <v/>
      </c>
      <c r="D17" s="55">
        <f>IF(C17="",IF(WEEKDAY(B15,1)=MOD(startday+1,7)+1,B15,""),C17+1)</f>
        <v>45139</v>
      </c>
      <c r="E17" s="55">
        <f>IF(D17="",IF(WEEKDAY(B15,1)=MOD(startday+2,7)+1,B15,""),D17+1)</f>
        <v>45140</v>
      </c>
      <c r="F17" s="55">
        <f>IF(E17="",IF(WEEKDAY(B15,1)=MOD(startday+3,7)+1,B15,""),E17+1)</f>
        <v>45141</v>
      </c>
      <c r="G17" s="55">
        <f>IF(F17="",IF(WEEKDAY(B15,1)=MOD(startday+4,7)+1,B15,""),F17+1)</f>
        <v>45142</v>
      </c>
      <c r="H17" s="51">
        <f>IF(G17="",IF(WEEKDAY(B15,1)=MOD(startday+5,7)+1,B15,""),G17+1)</f>
        <v>45143</v>
      </c>
      <c r="I17" s="8"/>
      <c r="J17" s="109">
        <v>45156</v>
      </c>
      <c r="K17" s="16" t="s">
        <v>10</v>
      </c>
      <c r="L17" s="8"/>
      <c r="M17" s="7" t="str">
        <f>IF(WEEKDAY(M15,1)=startday,M15,"")</f>
        <v/>
      </c>
      <c r="N17" s="31" t="str">
        <f>IF(M17="",IF(WEEKDAY(M15,1)=MOD(startday,7)+1,M15,""),M17+1)</f>
        <v/>
      </c>
      <c r="O17" s="39" t="str">
        <f>IF(N17="",IF(WEEKDAY(M15,1)=MOD(startday+1,7)+1,M15,""),N17+1)</f>
        <v/>
      </c>
      <c r="P17" s="71" t="str">
        <f>IF(O17="",IF(WEEKDAY(M15,1)=MOD(startday+2,7)+1,M15,""),O17+1)</f>
        <v/>
      </c>
      <c r="Q17" s="72">
        <f>IF(P17="",IF(WEEKDAY(M15,1)=MOD(startday+3,7)+1,M15,""),P17+1)</f>
        <v>45323</v>
      </c>
      <c r="R17" s="72">
        <f>IF(Q17="",IF(WEEKDAY(M15,1)=MOD(startday+4,7)+1,M15,""),Q17+1)</f>
        <v>45324</v>
      </c>
      <c r="S17" s="83">
        <f>IF(R17="",IF(WEEKDAY(M15,1)=MOD(startday+5,7)+1,M15,""),R17+1)</f>
        <v>45325</v>
      </c>
      <c r="T17" s="8"/>
      <c r="U17" s="104">
        <v>44969</v>
      </c>
      <c r="V17" s="40" t="s">
        <v>33</v>
      </c>
    </row>
    <row r="18" spans="2:22" s="4" customFormat="1" ht="10.5" customHeight="1" x14ac:dyDescent="0.2">
      <c r="B18" s="50">
        <f>IF(H17="","",IF(MONTH(H17+1)&lt;&gt;MONTH(H17),"",H17+1))</f>
        <v>45144</v>
      </c>
      <c r="C18" s="55">
        <f>IF(B18="","",IF(MONTH(B18+1)&lt;&gt;MONTH(B18),"",B18+1))</f>
        <v>45145</v>
      </c>
      <c r="D18" s="55">
        <f t="shared" ref="D18:D21" si="10">IF(C18="","",IF(MONTH(C18+1)&lt;&gt;MONTH(C18),"",C18+1))</f>
        <v>45146</v>
      </c>
      <c r="E18" s="62">
        <f>IF(D18="","",IF(MONTH(D18+1)&lt;&gt;MONTH(D18),"",D18+1))</f>
        <v>45147</v>
      </c>
      <c r="F18" s="62">
        <f t="shared" ref="F18:F21" si="11">IF(E18="","",IF(MONTH(E18+1)&lt;&gt;MONTH(E18),"",E18+1))</f>
        <v>45148</v>
      </c>
      <c r="G18" s="55">
        <f t="shared" ref="G18:G21" si="12">IF(F18="","",IF(MONTH(F18+1)&lt;&gt;MONTH(F18),"",F18+1))</f>
        <v>45149</v>
      </c>
      <c r="H18" s="51">
        <f t="shared" ref="H18:H21" si="13">IF(G18="","",IF(MONTH(G18+1)&lt;&gt;MONTH(G18),"",G18+1))</f>
        <v>45150</v>
      </c>
      <c r="I18" s="8"/>
      <c r="J18" s="112" t="s">
        <v>64</v>
      </c>
      <c r="K18" s="16" t="s">
        <v>42</v>
      </c>
      <c r="L18" s="8"/>
      <c r="M18" s="69">
        <f>IF(S17="","",IF(MONTH(S17+1)&lt;&gt;MONTH(S17),"",S17+1))</f>
        <v>45326</v>
      </c>
      <c r="N18" s="55">
        <f>IF(M18="","",IF(MONTH(M18+1)&lt;&gt;MONTH(M18),"",M18+1))</f>
        <v>45327</v>
      </c>
      <c r="O18" s="65">
        <f t="shared" ref="O18:O21" si="14">IF(N18="","",IF(MONTH(N18+1)&lt;&gt;MONTH(N18),"",N18+1))</f>
        <v>45328</v>
      </c>
      <c r="P18" s="62">
        <f>IF(O18="","",IF(MONTH(O18+1)&lt;&gt;MONTH(O18),"",O18+1))</f>
        <v>45329</v>
      </c>
      <c r="Q18" s="55">
        <f t="shared" ref="Q18:Q21" si="15">IF(P18="","",IF(MONTH(P18+1)&lt;&gt;MONTH(P18),"",P18+1))</f>
        <v>45330</v>
      </c>
      <c r="R18" s="55">
        <f t="shared" ref="R18:R21" si="16">IF(Q18="","",IF(MONTH(Q18+1)&lt;&gt;MONTH(Q18),"",Q18+1))</f>
        <v>45331</v>
      </c>
      <c r="S18" s="83">
        <f t="shared" ref="S18:S21" si="17">IF(R18="","",IF(MONTH(R18+1)&lt;&gt;MONTH(R18),"",R18+1))</f>
        <v>45332</v>
      </c>
      <c r="T18" s="8"/>
      <c r="U18" s="106">
        <v>44980</v>
      </c>
      <c r="V18" s="21" t="s">
        <v>45</v>
      </c>
    </row>
    <row r="19" spans="2:22" s="4" customFormat="1" ht="10.5" customHeight="1" x14ac:dyDescent="0.2">
      <c r="B19" s="50">
        <f t="shared" ref="B19:B20" si="18">IF(H18="","",IF(MONTH(H18+1)&lt;&gt;MONTH(H18),"",H18+1))</f>
        <v>45151</v>
      </c>
      <c r="C19" s="55">
        <f t="shared" ref="C19:C21" si="19">IF(B19="","",IF(MONTH(B19+1)&lt;&gt;MONTH(B19),"",B19+1))</f>
        <v>45152</v>
      </c>
      <c r="D19" s="55">
        <f t="shared" si="10"/>
        <v>45153</v>
      </c>
      <c r="E19" s="55">
        <f t="shared" ref="E19:E21" si="20">IF(D19="","",IF(MONTH(D19+1)&lt;&gt;MONTH(D19),"",D19+1))</f>
        <v>45154</v>
      </c>
      <c r="F19" s="55">
        <f t="shared" si="11"/>
        <v>45155</v>
      </c>
      <c r="G19" s="63">
        <f t="shared" si="12"/>
        <v>45156</v>
      </c>
      <c r="H19" s="51">
        <f t="shared" si="13"/>
        <v>45157</v>
      </c>
      <c r="I19" s="8"/>
      <c r="J19" s="110">
        <v>45161</v>
      </c>
      <c r="K19" s="37" t="s">
        <v>43</v>
      </c>
      <c r="L19" s="8"/>
      <c r="M19" s="69">
        <f t="shared" ref="M19:M20" si="21">IF(S18="","",IF(MONTH(S18+1)&lt;&gt;MONTH(S18),"",S18+1))</f>
        <v>45333</v>
      </c>
      <c r="N19" s="53">
        <f t="shared" ref="N19:N21" si="22">IF(M19="","",IF(MONTH(M19+1)&lt;&gt;MONTH(M19),"",M19+1))</f>
        <v>45334</v>
      </c>
      <c r="O19" s="55">
        <f t="shared" si="14"/>
        <v>45335</v>
      </c>
      <c r="P19" s="62">
        <f t="shared" ref="P19:P21" si="23">IF(O19="","",IF(MONTH(O19+1)&lt;&gt;MONTH(O19),"",O19+1))</f>
        <v>45336</v>
      </c>
      <c r="Q19" s="55">
        <f t="shared" si="15"/>
        <v>45337</v>
      </c>
      <c r="R19" s="62">
        <f t="shared" si="16"/>
        <v>45338</v>
      </c>
      <c r="S19" s="83">
        <f t="shared" si="17"/>
        <v>45339</v>
      </c>
      <c r="T19" s="8"/>
      <c r="U19" s="104">
        <v>44976</v>
      </c>
      <c r="V19" s="40" t="s">
        <v>51</v>
      </c>
    </row>
    <row r="20" spans="2:22" s="4" customFormat="1" ht="10.5" customHeight="1" x14ac:dyDescent="0.2">
      <c r="B20" s="50">
        <f t="shared" si="18"/>
        <v>45158</v>
      </c>
      <c r="C20" s="63">
        <f t="shared" si="19"/>
        <v>45159</v>
      </c>
      <c r="D20" s="63">
        <f t="shared" si="10"/>
        <v>45160</v>
      </c>
      <c r="E20" s="64">
        <f t="shared" si="20"/>
        <v>45161</v>
      </c>
      <c r="F20" s="55">
        <f t="shared" si="11"/>
        <v>45162</v>
      </c>
      <c r="G20" s="55">
        <f t="shared" si="12"/>
        <v>45163</v>
      </c>
      <c r="H20" s="51">
        <f t="shared" si="13"/>
        <v>45164</v>
      </c>
      <c r="I20" s="8"/>
      <c r="J20" s="111">
        <v>45167</v>
      </c>
      <c r="K20" s="103" t="s">
        <v>47</v>
      </c>
      <c r="L20" s="8"/>
      <c r="M20" s="69">
        <f t="shared" si="21"/>
        <v>45340</v>
      </c>
      <c r="N20" s="53">
        <f t="shared" si="22"/>
        <v>45341</v>
      </c>
      <c r="O20" s="65">
        <f t="shared" si="14"/>
        <v>45342</v>
      </c>
      <c r="P20" s="62">
        <f t="shared" si="23"/>
        <v>45343</v>
      </c>
      <c r="Q20" s="55">
        <f t="shared" si="15"/>
        <v>45344</v>
      </c>
      <c r="R20" s="74">
        <f t="shared" si="16"/>
        <v>45345</v>
      </c>
      <c r="S20" s="83">
        <f t="shared" si="17"/>
        <v>45346</v>
      </c>
      <c r="T20" s="8"/>
      <c r="U20" s="9"/>
      <c r="V20" s="8"/>
    </row>
    <row r="21" spans="2:22" s="4" customFormat="1" ht="10.5" customHeight="1" x14ac:dyDescent="0.2">
      <c r="B21" s="50">
        <f>IF(H20="","",IF(MONTH(H20+1)&lt;&gt;MONTH(H20),"",H20+1))</f>
        <v>45165</v>
      </c>
      <c r="C21" s="55">
        <f t="shared" si="19"/>
        <v>45166</v>
      </c>
      <c r="D21" s="65">
        <f t="shared" si="10"/>
        <v>45167</v>
      </c>
      <c r="E21" s="55">
        <f t="shared" si="20"/>
        <v>45168</v>
      </c>
      <c r="F21" s="55">
        <f t="shared" si="11"/>
        <v>45169</v>
      </c>
      <c r="G21" s="66" t="str">
        <f t="shared" si="12"/>
        <v/>
      </c>
      <c r="H21" s="61" t="str">
        <f t="shared" si="13"/>
        <v/>
      </c>
      <c r="I21" s="8"/>
      <c r="L21" s="8"/>
      <c r="M21" s="69">
        <f>IF(S20="","",IF(MONTH(S20+1)&lt;&gt;MONTH(S20),"",S20+1))</f>
        <v>45347</v>
      </c>
      <c r="N21" s="55">
        <f t="shared" si="22"/>
        <v>45348</v>
      </c>
      <c r="O21" s="55">
        <f t="shared" si="14"/>
        <v>45349</v>
      </c>
      <c r="P21" s="55">
        <f t="shared" si="23"/>
        <v>45350</v>
      </c>
      <c r="Q21" s="55">
        <f t="shared" si="15"/>
        <v>45351</v>
      </c>
      <c r="R21" s="84" t="str">
        <f t="shared" si="16"/>
        <v/>
      </c>
      <c r="S21" s="7" t="str">
        <f t="shared" si="17"/>
        <v/>
      </c>
      <c r="T21" s="8"/>
      <c r="U21" s="9"/>
      <c r="V21" s="8"/>
    </row>
    <row r="22" spans="2:22" s="5" customFormat="1" ht="10.5" customHeight="1" x14ac:dyDescent="0.3">
      <c r="B22" s="125">
        <f>DATE(year,9,1)</f>
        <v>45170</v>
      </c>
      <c r="C22" s="126"/>
      <c r="D22" s="126"/>
      <c r="E22" s="126"/>
      <c r="F22" s="126"/>
      <c r="G22" s="126"/>
      <c r="H22" s="126"/>
      <c r="I22" s="8"/>
      <c r="J22" s="124" t="s">
        <v>11</v>
      </c>
      <c r="K22" s="124"/>
      <c r="L22" s="8"/>
      <c r="M22" s="125">
        <f>DATE(year+1,3,1)</f>
        <v>45352</v>
      </c>
      <c r="N22" s="126"/>
      <c r="O22" s="126"/>
      <c r="P22" s="126"/>
      <c r="Q22" s="126"/>
      <c r="R22" s="126"/>
      <c r="S22" s="126"/>
      <c r="T22" s="8"/>
      <c r="U22" s="124" t="s">
        <v>12</v>
      </c>
      <c r="V22" s="124"/>
    </row>
    <row r="23" spans="2:22" s="4" customFormat="1" ht="10.5" customHeight="1" x14ac:dyDescent="0.2">
      <c r="B23" s="12" t="str">
        <f>CHOOSE(1+MOD(startday+1-2,7),"Su","M","Tu","W","Th","F","Sa")</f>
        <v>Su</v>
      </c>
      <c r="C23" s="13" t="str">
        <f>CHOOSE(1+MOD(startday+2-2,7),"Su","M","Tu","W","Th","F","Sa")</f>
        <v>M</v>
      </c>
      <c r="D23" s="13" t="str">
        <f>CHOOSE(1+MOD(startday+3-2,7),"Su","M","Tu","W","Th","F","Sa")</f>
        <v>Tu</v>
      </c>
      <c r="E23" s="13" t="str">
        <f>CHOOSE(1+MOD(startday+4-2,7),"Su","M","Tu","W","Th","F","Sa")</f>
        <v>W</v>
      </c>
      <c r="F23" s="13" t="str">
        <f>CHOOSE(1+MOD(startday+5-2,7),"Su","M","Tu","W","Th","F","Sa")</f>
        <v>Th</v>
      </c>
      <c r="G23" s="13" t="str">
        <f>CHOOSE(1+MOD(startday+6-2,7),"Su","M","Tu","W","Th","F","Sa")</f>
        <v>F</v>
      </c>
      <c r="H23" s="28" t="str">
        <f>CHOOSE(1+MOD(startday+7-2,7),"Su","M","Tu","W","Th","F","Sa")</f>
        <v>Sa</v>
      </c>
      <c r="I23" s="8"/>
      <c r="J23" s="56" t="s">
        <v>6</v>
      </c>
      <c r="K23" s="57">
        <v>19</v>
      </c>
      <c r="L23" s="8"/>
      <c r="M23" s="12" t="str">
        <f>CHOOSE(1+MOD(startday+1-2,7),"Su","M","Tu","W","Th","F","Sa")</f>
        <v>Su</v>
      </c>
      <c r="N23" s="13" t="str">
        <f>CHOOSE(1+MOD(startday+2-2,7),"Su","M","Tu","W","Th","F","Sa")</f>
        <v>M</v>
      </c>
      <c r="O23" s="13" t="str">
        <f>CHOOSE(1+MOD(startday+3-2,7),"Su","M","Tu","W","Th","F","Sa")</f>
        <v>Tu</v>
      </c>
      <c r="P23" s="13" t="str">
        <f>CHOOSE(1+MOD(startday+4-2,7),"Su","M","Tu","W","Th","F","Sa")</f>
        <v>W</v>
      </c>
      <c r="Q23" s="13" t="str">
        <f>CHOOSE(1+MOD(startday+5-2,7),"Su","M","Tu","W","Th","F","Sa")</f>
        <v>Th</v>
      </c>
      <c r="R23" s="13" t="str">
        <f>CHOOSE(1+MOD(startday+6-2,7),"Su","M","Tu","W","Th","F","Sa")</f>
        <v>F</v>
      </c>
      <c r="S23" s="12" t="str">
        <f>CHOOSE(1+MOD(startday+7-2,7),"Su","M","Tu","W","Th","F","Sa")</f>
        <v>Sa</v>
      </c>
      <c r="T23" s="8"/>
      <c r="U23" s="58" t="s">
        <v>6</v>
      </c>
      <c r="V23" s="57">
        <v>20</v>
      </c>
    </row>
    <row r="24" spans="2:22" s="4" customFormat="1" ht="10.5" customHeight="1" x14ac:dyDescent="0.2">
      <c r="B24" s="7" t="str">
        <f>IF(WEEKDAY(B22,1)=startday,B22,"")</f>
        <v/>
      </c>
      <c r="C24" s="70" t="str">
        <f>IF(B24="",IF(WEEKDAY(B22,1)=MOD(startday,7)+1,B22,""),B24+1)</f>
        <v/>
      </c>
      <c r="D24" s="31" t="str">
        <f>IF(C24="",IF(WEEKDAY(B22,1)=MOD(startday+1,7)+1,B22,""),C24+1)</f>
        <v/>
      </c>
      <c r="E24" s="32" t="str">
        <f>IF(D24="",IF(WEEKDAY(B22,1)=MOD(startday+2,7)+1,B22,""),D24+1)</f>
        <v/>
      </c>
      <c r="F24" s="71" t="str">
        <f>IF(E24="",IF(WEEKDAY(B22,1)=MOD(startday+3,7)+1,B22,""),E24+1)</f>
        <v/>
      </c>
      <c r="G24" s="72">
        <f>IF(F24="",IF(WEEKDAY(B22,1)=MOD(startday+4,7)+1,B22,""),F24+1)</f>
        <v>45170</v>
      </c>
      <c r="H24" s="68">
        <f>IF(G24="",IF(WEEKDAY(B22,1)=MOD(startday+5,7)+1,B22,""),G24+1)</f>
        <v>45171</v>
      </c>
      <c r="I24" s="8"/>
      <c r="J24" s="105">
        <v>45173</v>
      </c>
      <c r="K24" s="17" t="s">
        <v>13</v>
      </c>
      <c r="L24" s="8"/>
      <c r="M24" s="7" t="str">
        <f>IF(WEEKDAY(M22,1)=startday,M22,"")</f>
        <v/>
      </c>
      <c r="N24" s="31" t="str">
        <f>IF(M24="",IF(WEEKDAY(M22,1)=MOD(startday,7)+1,M22,""),M24+1)</f>
        <v/>
      </c>
      <c r="O24" s="39" t="str">
        <f>IF(N24="",IF(WEEKDAY(M22,1)=MOD(startday+1,7)+1,M22,""),N24+1)</f>
        <v/>
      </c>
      <c r="P24" s="32" t="str">
        <f>IF(O24="",IF(WEEKDAY(M22,1)=MOD(startday+2,7)+1,M22,""),O24+1)</f>
        <v/>
      </c>
      <c r="Q24" s="71" t="str">
        <f>IF(P24="",IF(WEEKDAY(M22,1)=MOD(startday+3,7)+1,M22,""),P24+1)</f>
        <v/>
      </c>
      <c r="R24" s="72">
        <f>IF(Q24="",IF(WEEKDAY(M22,1)=MOD(startday+4,7)+1,M22,""),Q24+1)</f>
        <v>45352</v>
      </c>
      <c r="S24" s="83">
        <f>IF(R24="",IF(WEEKDAY(M22,1)=MOD(startday+5,7)+1,M22,""),R24+1)</f>
        <v>45353</v>
      </c>
      <c r="T24" s="8"/>
      <c r="U24" s="106">
        <v>45007</v>
      </c>
      <c r="V24" s="21" t="s">
        <v>63</v>
      </c>
    </row>
    <row r="25" spans="2:22" s="4" customFormat="1" ht="10.5" customHeight="1" x14ac:dyDescent="0.2">
      <c r="B25" s="69">
        <f>IF(H24="","",IF(MONTH(H24+1)&lt;&gt;MONTH(H24),"",H24+1))</f>
        <v>45172</v>
      </c>
      <c r="C25" s="53">
        <f>IF(B25="","",IF(MONTH(B25+1)&lt;&gt;MONTH(B25),"",B25+1))</f>
        <v>45173</v>
      </c>
      <c r="D25" s="65">
        <f t="shared" ref="D25:D28" si="24">IF(C25="","",IF(MONTH(C25+1)&lt;&gt;MONTH(C25),"",C25+1))</f>
        <v>45174</v>
      </c>
      <c r="E25" s="62">
        <f>IF(D25="","",IF(MONTH(D25+1)&lt;&gt;MONTH(D25),"",D25+1))</f>
        <v>45175</v>
      </c>
      <c r="F25" s="55">
        <f t="shared" ref="F25:F28" si="25">IF(E25="","",IF(MONTH(E25+1)&lt;&gt;MONTH(E25),"",E25+1))</f>
        <v>45176</v>
      </c>
      <c r="G25" s="62">
        <f t="shared" ref="G25:G28" si="26">IF(F25="","",IF(MONTH(F25+1)&lt;&gt;MONTH(F25),"",F25+1))</f>
        <v>45177</v>
      </c>
      <c r="H25" s="68">
        <f t="shared" ref="H25:H28" si="27">IF(G25="","",IF(MONTH(G25+1)&lt;&gt;MONTH(G25),"",G25+1))</f>
        <v>45178</v>
      </c>
      <c r="I25" s="8"/>
      <c r="J25" s="113">
        <v>45191</v>
      </c>
      <c r="K25" s="41" t="s">
        <v>34</v>
      </c>
      <c r="L25" s="8"/>
      <c r="M25" s="69">
        <f>IF(S24="","",IF(MONTH(S24+1)&lt;&gt;MONTH(S24),"",S24+1))</f>
        <v>45354</v>
      </c>
      <c r="N25" s="55">
        <f>IF(M25="","",IF(MONTH(M25+1)&lt;&gt;MONTH(M25),"",M25+1))</f>
        <v>45355</v>
      </c>
      <c r="O25" s="65">
        <f t="shared" ref="O25:O28" si="28">IF(N25="","",IF(MONTH(N25+1)&lt;&gt;MONTH(N25),"",N25+1))</f>
        <v>45356</v>
      </c>
      <c r="P25" s="62">
        <f>IF(O25="","",IF(MONTH(O25+1)&lt;&gt;MONTH(O25),"",O25+1))</f>
        <v>45357</v>
      </c>
      <c r="Q25" s="55">
        <f t="shared" ref="Q25:Q28" si="29">IF(P25="","",IF(MONTH(P25+1)&lt;&gt;MONTH(P25),"",P25+1))</f>
        <v>45358</v>
      </c>
      <c r="R25" s="62">
        <f>IF(Q25="",IF(WEEKDAY(M23,1)=MOD(startday+4,7)+1,M23,""),Q25+1)</f>
        <v>45359</v>
      </c>
      <c r="S25" s="83">
        <f t="shared" ref="S25:S28" si="30">IF(R25="","",IF(MONTH(R25+1)&lt;&gt;MONTH(R25),"",R25+1))</f>
        <v>45360</v>
      </c>
      <c r="T25" s="8"/>
      <c r="U25" s="114">
        <v>45000</v>
      </c>
      <c r="V25" s="42" t="s">
        <v>38</v>
      </c>
    </row>
    <row r="26" spans="2:22" s="4" customFormat="1" ht="10.5" customHeight="1" x14ac:dyDescent="0.2">
      <c r="B26" s="69">
        <f t="shared" ref="B26:B28" si="31">IF(H25="","",IF(MONTH(H25+1)&lt;&gt;MONTH(H25),"",H25+1))</f>
        <v>45179</v>
      </c>
      <c r="C26" s="55">
        <f t="shared" ref="C26:C28" si="32">IF(B26="","",IF(MONTH(B26+1)&lt;&gt;MONTH(B26),"",B26+1))</f>
        <v>45180</v>
      </c>
      <c r="D26" s="65">
        <f t="shared" si="24"/>
        <v>45181</v>
      </c>
      <c r="E26" s="62">
        <f t="shared" ref="E26:E28" si="33">IF(D26="","",IF(MONTH(D26+1)&lt;&gt;MONTH(D26),"",D26+1))</f>
        <v>45182</v>
      </c>
      <c r="F26" s="55">
        <f t="shared" si="25"/>
        <v>45183</v>
      </c>
      <c r="G26" s="62">
        <f t="shared" si="26"/>
        <v>45184</v>
      </c>
      <c r="H26" s="68">
        <f t="shared" si="27"/>
        <v>45185</v>
      </c>
      <c r="I26" s="8"/>
      <c r="J26" s="109">
        <v>45191</v>
      </c>
      <c r="K26" s="16" t="s">
        <v>48</v>
      </c>
      <c r="L26" s="8"/>
      <c r="M26" s="69">
        <f t="shared" ref="M26:M28" si="34">IF(S25="","",IF(MONTH(S25+1)&lt;&gt;MONTH(S25),"",S25+1))</f>
        <v>45361</v>
      </c>
      <c r="N26" s="62">
        <f t="shared" ref="N26:N28" si="35">IF(M26="","",IF(MONTH(M26+1)&lt;&gt;MONTH(M26),"",M26+1))</f>
        <v>45362</v>
      </c>
      <c r="O26" s="55">
        <f t="shared" si="28"/>
        <v>45363</v>
      </c>
      <c r="P26" s="62">
        <f t="shared" ref="P26:P28" si="36">IF(O26="","",IF(MONTH(O26+1)&lt;&gt;MONTH(O26),"",O26+1))</f>
        <v>45364</v>
      </c>
      <c r="Q26" s="62">
        <f t="shared" si="29"/>
        <v>45365</v>
      </c>
      <c r="R26" s="87">
        <f t="shared" ref="R26:R28" si="37">IF(Q26="","",IF(MONTH(Q26+1)&lt;&gt;MONTH(Q26),"",Q26+1))</f>
        <v>45366</v>
      </c>
      <c r="S26" s="83">
        <f t="shared" si="30"/>
        <v>45367</v>
      </c>
      <c r="T26" s="8"/>
      <c r="U26" s="105">
        <v>45014</v>
      </c>
      <c r="V26" s="17" t="s">
        <v>17</v>
      </c>
    </row>
    <row r="27" spans="2:22" s="4" customFormat="1" ht="10.5" customHeight="1" x14ac:dyDescent="0.2">
      <c r="B27" s="69">
        <f t="shared" si="31"/>
        <v>45186</v>
      </c>
      <c r="C27" s="55">
        <f t="shared" si="32"/>
        <v>45187</v>
      </c>
      <c r="D27" s="65">
        <f t="shared" si="24"/>
        <v>45188</v>
      </c>
      <c r="E27" s="62">
        <f t="shared" si="33"/>
        <v>45189</v>
      </c>
      <c r="F27" s="55">
        <f t="shared" si="25"/>
        <v>45190</v>
      </c>
      <c r="G27" s="74">
        <f t="shared" si="26"/>
        <v>45191</v>
      </c>
      <c r="H27" s="68">
        <f t="shared" si="27"/>
        <v>45192</v>
      </c>
      <c r="I27" s="8"/>
      <c r="J27" s="14"/>
      <c r="K27" s="8"/>
      <c r="L27" s="8"/>
      <c r="M27" s="69">
        <f t="shared" si="34"/>
        <v>45368</v>
      </c>
      <c r="N27" s="62">
        <f t="shared" si="35"/>
        <v>45369</v>
      </c>
      <c r="O27" s="65">
        <f t="shared" si="28"/>
        <v>45370</v>
      </c>
      <c r="P27" s="62">
        <f t="shared" si="36"/>
        <v>45371</v>
      </c>
      <c r="Q27" s="62">
        <f t="shared" si="29"/>
        <v>45372</v>
      </c>
      <c r="R27" s="74">
        <f t="shared" si="37"/>
        <v>45373</v>
      </c>
      <c r="S27" s="83">
        <f t="shared" si="30"/>
        <v>45374</v>
      </c>
      <c r="T27" s="8"/>
      <c r="U27" s="115">
        <v>45016</v>
      </c>
      <c r="V27" s="67" t="s">
        <v>52</v>
      </c>
    </row>
    <row r="28" spans="2:22" s="4" customFormat="1" ht="11.25" x14ac:dyDescent="0.2">
      <c r="B28" s="69">
        <f t="shared" si="31"/>
        <v>45193</v>
      </c>
      <c r="C28" s="55">
        <f t="shared" si="32"/>
        <v>45194</v>
      </c>
      <c r="D28" s="65">
        <f t="shared" si="24"/>
        <v>45195</v>
      </c>
      <c r="E28" s="55">
        <f t="shared" si="33"/>
        <v>45196</v>
      </c>
      <c r="F28" s="55">
        <f t="shared" si="25"/>
        <v>45197</v>
      </c>
      <c r="G28" s="62">
        <f t="shared" si="26"/>
        <v>45198</v>
      </c>
      <c r="H28" s="68">
        <f t="shared" si="27"/>
        <v>45199</v>
      </c>
      <c r="I28" s="8"/>
      <c r="J28" s="14"/>
      <c r="K28" s="8"/>
      <c r="L28" s="8"/>
      <c r="M28" s="69">
        <f t="shared" si="34"/>
        <v>45375</v>
      </c>
      <c r="N28" s="55">
        <f t="shared" si="35"/>
        <v>45376</v>
      </c>
      <c r="O28" s="55">
        <f t="shared" si="28"/>
        <v>45377</v>
      </c>
      <c r="P28" s="55">
        <f t="shared" si="36"/>
        <v>45378</v>
      </c>
      <c r="Q28" s="62">
        <f t="shared" si="29"/>
        <v>45379</v>
      </c>
      <c r="R28" s="53">
        <f t="shared" si="37"/>
        <v>45380</v>
      </c>
      <c r="S28" s="83">
        <f t="shared" si="30"/>
        <v>45381</v>
      </c>
      <c r="T28" s="8"/>
      <c r="U28" s="9"/>
      <c r="V28" s="8"/>
    </row>
    <row r="29" spans="2:22" s="4" customFormat="1" ht="11.25" x14ac:dyDescent="0.2">
      <c r="B29" s="45"/>
      <c r="C29" s="47"/>
      <c r="D29" s="48"/>
      <c r="E29" s="47"/>
      <c r="F29" s="47"/>
      <c r="G29" s="47"/>
      <c r="H29" s="46"/>
      <c r="I29" s="8"/>
      <c r="J29" s="14"/>
      <c r="K29" s="8"/>
      <c r="L29" s="8"/>
      <c r="M29" s="46">
        <v>31</v>
      </c>
      <c r="N29" s="47"/>
      <c r="O29" s="48"/>
      <c r="P29" s="47"/>
      <c r="Q29" s="49"/>
      <c r="R29" s="47"/>
      <c r="S29" s="45"/>
      <c r="T29" s="8"/>
      <c r="U29" s="9"/>
      <c r="V29" s="8"/>
    </row>
    <row r="30" spans="2:22" s="5" customFormat="1" ht="13.5" x14ac:dyDescent="0.3">
      <c r="B30" s="125">
        <f>DATE(year,10,1)</f>
        <v>45200</v>
      </c>
      <c r="C30" s="126"/>
      <c r="D30" s="126"/>
      <c r="E30" s="126"/>
      <c r="F30" s="126"/>
      <c r="G30" s="126"/>
      <c r="H30" s="126"/>
      <c r="I30" s="8"/>
      <c r="J30" s="124" t="s">
        <v>14</v>
      </c>
      <c r="K30" s="124"/>
      <c r="L30" s="8"/>
      <c r="M30" s="125">
        <f>DATE(year+1,4,1)</f>
        <v>45383</v>
      </c>
      <c r="N30" s="126"/>
      <c r="O30" s="126"/>
      <c r="P30" s="126"/>
      <c r="Q30" s="126"/>
      <c r="R30" s="126"/>
      <c r="S30" s="126"/>
      <c r="T30" s="8"/>
      <c r="U30" s="124" t="s">
        <v>15</v>
      </c>
      <c r="V30" s="124"/>
    </row>
    <row r="31" spans="2:22" s="4" customFormat="1" ht="10.5" customHeight="1" x14ac:dyDescent="0.2">
      <c r="B31" s="12" t="str">
        <f>CHOOSE(1+MOD(startday+1-2,7),"Su","M","Tu","W","Th","F","Sa")</f>
        <v>Su</v>
      </c>
      <c r="C31" s="13" t="str">
        <f>CHOOSE(1+MOD(startday+2-2,7),"Su","M","Tu","W","Th","F","Sa")</f>
        <v>M</v>
      </c>
      <c r="D31" s="13" t="str">
        <f>CHOOSE(1+MOD(startday+3-2,7),"Su","M","Tu","W","Th","F","Sa")</f>
        <v>Tu</v>
      </c>
      <c r="E31" s="13" t="str">
        <f>CHOOSE(1+MOD(startday+4-2,7),"Su","M","Tu","W","Th","F","Sa")</f>
        <v>W</v>
      </c>
      <c r="F31" s="13" t="str">
        <f>CHOOSE(1+MOD(startday+5-2,7),"Su","M","Tu","W","Th","F","Sa")</f>
        <v>Th</v>
      </c>
      <c r="G31" s="13" t="str">
        <f>CHOOSE(1+MOD(startday+6-2,7),"Su","M","Tu","W","Th","F","Sa")</f>
        <v>F</v>
      </c>
      <c r="H31" s="28" t="str">
        <f>CHOOSE(1+MOD(startday+7-2,7),"Su","M","Tu","W","Th","F","Sa")</f>
        <v>Sa</v>
      </c>
      <c r="I31" s="8"/>
      <c r="J31" s="56" t="s">
        <v>6</v>
      </c>
      <c r="K31" s="57">
        <v>21</v>
      </c>
      <c r="L31" s="8"/>
      <c r="M31" s="12" t="str">
        <f>CHOOSE(1+MOD(startday+1-2,7),"Su","M","Tu","W","Th","F","Sa")</f>
        <v>Su</v>
      </c>
      <c r="N31" s="13" t="str">
        <f>CHOOSE(1+MOD(startday+2-2,7),"Su","M","Tu","W","Th","F","Sa")</f>
        <v>M</v>
      </c>
      <c r="O31" s="13" t="str">
        <f>CHOOSE(1+MOD(startday+3-2,7),"Su","M","Tu","W","Th","F","Sa")</f>
        <v>Tu</v>
      </c>
      <c r="P31" s="13" t="str">
        <f>CHOOSE(1+MOD(startday+4-2,7),"Su","M","Tu","W","Th","F","Sa")</f>
        <v>W</v>
      </c>
      <c r="Q31" s="13" t="str">
        <f>CHOOSE(1+MOD(startday+5-2,7),"Su","M","Tu","W","Th","F","Sa")</f>
        <v>Th</v>
      </c>
      <c r="R31" s="13" t="str">
        <f>CHOOSE(1+MOD(startday+6-2,7),"Su","M","Tu","W","Th","F","Sa")</f>
        <v>F</v>
      </c>
      <c r="S31" s="12" t="str">
        <f>CHOOSE(1+MOD(startday+7-2,7),"Su","M","Tu","W","Th","F","Sa")</f>
        <v>Sa</v>
      </c>
      <c r="T31" s="8"/>
      <c r="U31" s="58" t="s">
        <v>6</v>
      </c>
      <c r="V31" s="57">
        <v>16</v>
      </c>
    </row>
    <row r="32" spans="2:22" s="4" customFormat="1" ht="10.5" customHeight="1" x14ac:dyDescent="0.2">
      <c r="B32" s="69">
        <f>IF(WEEKDAY(B30,1)=startday,B30,"")</f>
        <v>45200</v>
      </c>
      <c r="C32" s="55">
        <f>IF(B32="",IF(WEEKDAY(B30,1)=MOD(startday,7)+1,B30,""),B32+1)</f>
        <v>45201</v>
      </c>
      <c r="D32" s="65">
        <f>IF(C32="",IF(WEEKDAY(B30,1)=MOD(startday+1,7)+1,B30,""),C32+1)</f>
        <v>45202</v>
      </c>
      <c r="E32" s="55">
        <f>IF(D32="",IF(WEEKDAY(B30,1)=MOD(startday+2,7)+1,B30,""),D32+1)</f>
        <v>45203</v>
      </c>
      <c r="F32" s="55">
        <f>IF(E32="",IF(WEEKDAY(B30,1)=MOD(startday+3,7)+1,B30,""),E32+1)</f>
        <v>45204</v>
      </c>
      <c r="G32" s="55">
        <f>IF(F32="",IF(WEEKDAY(B30,1)=MOD(startday+4,7)+1,B30,""),F32+1)</f>
        <v>45205</v>
      </c>
      <c r="H32" s="68">
        <f>IF(G32="",IF(WEEKDAY(B30,1)=MOD(startday+5,7)+1,B30,""),G32+1)</f>
        <v>45206</v>
      </c>
      <c r="I32" s="8"/>
      <c r="J32" s="105">
        <v>45208</v>
      </c>
      <c r="K32" s="17" t="s">
        <v>18</v>
      </c>
      <c r="L32" s="8"/>
      <c r="M32" s="69" t="str">
        <f>IF(WEEKDAY(M30,1)=startday,M30,"")</f>
        <v/>
      </c>
      <c r="N32" s="53">
        <f>IF(M32="",IF(WEEKDAY(M30,1)=MOD(startday,7)+1,M30,""),M32+1)</f>
        <v>45383</v>
      </c>
      <c r="O32" s="90">
        <f>IF(N32="",IF(WEEKDAY(M30,1)=MOD(startday+1,7)+1,M30,""),N32+1)</f>
        <v>45384</v>
      </c>
      <c r="P32" s="90">
        <f>IF(O32="",IF(WEEKDAY(M30,1)=MOD(startday+2,7)+1,M30,""),O32+1)</f>
        <v>45385</v>
      </c>
      <c r="Q32" s="90">
        <f>IF(P32="",IF(WEEKDAY(M30,1)=MOD(startday+3,7)+1,M30,""),P32+1)</f>
        <v>45386</v>
      </c>
      <c r="R32" s="90">
        <f>IF(Q32="",IF(WEEKDAY(M30,1)=MOD(startday+4,7)+1,M30,""),Q32+1)</f>
        <v>45387</v>
      </c>
      <c r="S32" s="83">
        <f>IF(R32="",IF(WEEKDAY(M30,1)=MOD(startday+5,7)+1,M30,""),R32+1)</f>
        <v>45388</v>
      </c>
      <c r="T32" s="8"/>
      <c r="U32" s="105">
        <v>45017</v>
      </c>
      <c r="V32" s="17" t="s">
        <v>53</v>
      </c>
    </row>
    <row r="33" spans="2:22" s="4" customFormat="1" ht="10.5" customHeight="1" x14ac:dyDescent="0.2">
      <c r="B33" s="69">
        <f>IF(H32="","",IF(MONTH(H32+1)&lt;&gt;MONTH(H32),"",H32+1))</f>
        <v>45207</v>
      </c>
      <c r="C33" s="53">
        <f>IF(B33="","",IF(MONTH(B33+1)&lt;&gt;MONTH(B33),"",B33+1))</f>
        <v>45208</v>
      </c>
      <c r="D33" s="65">
        <f t="shared" ref="D33:D36" si="38">IF(C33="","",IF(MONTH(C33+1)&lt;&gt;MONTH(C33),"",C33+1))</f>
        <v>45209</v>
      </c>
      <c r="E33" s="73">
        <f>IF(D33="","",IF(MONTH(D33+1)&lt;&gt;MONTH(D33),"",D33+1))</f>
        <v>45210</v>
      </c>
      <c r="F33" s="55">
        <f t="shared" ref="F33:F36" si="39">IF(E33="","",IF(MONTH(E33+1)&lt;&gt;MONTH(E33),"",E33+1))</f>
        <v>45211</v>
      </c>
      <c r="G33" s="62">
        <f t="shared" ref="G33:G36" si="40">IF(F33="","",IF(MONTH(F33+1)&lt;&gt;MONTH(F33),"",F33+1))</f>
        <v>45212</v>
      </c>
      <c r="H33" s="68">
        <f t="shared" ref="H33:H36" si="41">IF(G33="","",IF(MONTH(G33+1)&lt;&gt;MONTH(G33),"",G33+1))</f>
        <v>45213</v>
      </c>
      <c r="I33" s="8"/>
      <c r="J33" s="106">
        <v>45219</v>
      </c>
      <c r="K33" s="21" t="s">
        <v>56</v>
      </c>
      <c r="L33" s="8"/>
      <c r="M33" s="88">
        <f>IF(S32="","",IF(MONTH(S32+1)&lt;&gt;MONTH(S32),"",S32+1))</f>
        <v>45389</v>
      </c>
      <c r="N33" s="55">
        <f>IF(M33="","",IF(MONTH(M33+1)&lt;&gt;MONTH(M33),"",M33+1))</f>
        <v>45390</v>
      </c>
      <c r="O33" s="65">
        <f t="shared" ref="O33:O36" si="42">IF(N33="","",IF(MONTH(N33+1)&lt;&gt;MONTH(N33),"",N33+1))</f>
        <v>45391</v>
      </c>
      <c r="P33" s="55">
        <f>IF(O33="","",IF(MONTH(O33+1)&lt;&gt;MONTH(O33),"",O33+1))</f>
        <v>45392</v>
      </c>
      <c r="Q33" s="55">
        <f t="shared" ref="Q33:Q36" si="43">IF(P33="","",IF(MONTH(P33+1)&lt;&gt;MONTH(P33),"",P33+1))</f>
        <v>45393</v>
      </c>
      <c r="R33" s="55">
        <f t="shared" ref="R33:R36" si="44">IF(Q33="","",IF(MONTH(Q33+1)&lt;&gt;MONTH(Q33),"",Q33+1))</f>
        <v>45394</v>
      </c>
      <c r="S33" s="83">
        <f t="shared" ref="S33:S36" si="45">IF(R33="","",IF(MONTH(R33+1)&lt;&gt;MONTH(R33),"",R33+1))</f>
        <v>45395</v>
      </c>
      <c r="T33" s="8"/>
      <c r="U33" s="91" t="s">
        <v>60</v>
      </c>
      <c r="V33" s="22" t="s">
        <v>16</v>
      </c>
    </row>
    <row r="34" spans="2:22" s="4" customFormat="1" ht="10.5" customHeight="1" x14ac:dyDescent="0.2">
      <c r="B34" s="69">
        <f t="shared" ref="B34:B36" si="46">IF(H33="","",IF(MONTH(H33+1)&lt;&gt;MONTH(H33),"",H33+1))</f>
        <v>45214</v>
      </c>
      <c r="C34" s="55">
        <f t="shared" ref="C34:C36" si="47">IF(B34="","",IF(MONTH(B34+1)&lt;&gt;MONTH(B34),"",B34+1))</f>
        <v>45215</v>
      </c>
      <c r="D34" s="65">
        <f t="shared" si="38"/>
        <v>45216</v>
      </c>
      <c r="E34" s="55">
        <f t="shared" ref="E34:E36" si="48">IF(D34="","",IF(MONTH(D34+1)&lt;&gt;MONTH(D34),"",D34+1))</f>
        <v>45217</v>
      </c>
      <c r="F34" s="55">
        <f t="shared" si="39"/>
        <v>45218</v>
      </c>
      <c r="G34" s="74">
        <f t="shared" si="40"/>
        <v>45219</v>
      </c>
      <c r="H34" s="68">
        <f t="shared" si="41"/>
        <v>45220</v>
      </c>
      <c r="I34" s="8"/>
      <c r="J34" s="24"/>
      <c r="K34" s="25"/>
      <c r="L34" s="8"/>
      <c r="M34" s="69">
        <f t="shared" ref="M34:M36" si="49">IF(S33="","",IF(MONTH(S33+1)&lt;&gt;MONTH(S33),"",S33+1))</f>
        <v>45396</v>
      </c>
      <c r="N34" s="62">
        <f t="shared" ref="N34:N36" si="50">IF(M34="","",IF(MONTH(M34+1)&lt;&gt;MONTH(M34),"",M34+1))</f>
        <v>45397</v>
      </c>
      <c r="O34" s="55">
        <f t="shared" si="42"/>
        <v>45398</v>
      </c>
      <c r="P34" s="62">
        <f t="shared" ref="P34:P36" si="51">IF(O34="","",IF(MONTH(O34+1)&lt;&gt;MONTH(O34),"",O34+1))</f>
        <v>45399</v>
      </c>
      <c r="Q34" s="55">
        <f t="shared" si="43"/>
        <v>45400</v>
      </c>
      <c r="R34" s="55">
        <f t="shared" si="44"/>
        <v>45401</v>
      </c>
      <c r="S34" s="83">
        <f t="shared" si="45"/>
        <v>45402</v>
      </c>
      <c r="T34" s="8"/>
      <c r="U34" s="117" t="s">
        <v>61</v>
      </c>
      <c r="V34" s="17" t="s">
        <v>62</v>
      </c>
    </row>
    <row r="35" spans="2:22" s="4" customFormat="1" ht="10.5" customHeight="1" x14ac:dyDescent="0.2">
      <c r="B35" s="69">
        <f t="shared" si="46"/>
        <v>45221</v>
      </c>
      <c r="C35" s="55">
        <f t="shared" si="47"/>
        <v>45222</v>
      </c>
      <c r="D35" s="65">
        <f t="shared" si="38"/>
        <v>45223</v>
      </c>
      <c r="E35" s="62">
        <f t="shared" si="48"/>
        <v>45224</v>
      </c>
      <c r="F35" s="55">
        <f t="shared" si="39"/>
        <v>45225</v>
      </c>
      <c r="G35" s="55">
        <f t="shared" si="40"/>
        <v>45226</v>
      </c>
      <c r="H35" s="68">
        <f t="shared" si="41"/>
        <v>45227</v>
      </c>
      <c r="I35" s="8"/>
      <c r="J35" s="14"/>
      <c r="K35" s="8"/>
      <c r="L35" s="8"/>
      <c r="M35" s="69">
        <f t="shared" si="49"/>
        <v>45403</v>
      </c>
      <c r="N35" s="55">
        <f t="shared" si="50"/>
        <v>45404</v>
      </c>
      <c r="O35" s="65">
        <f t="shared" si="42"/>
        <v>45405</v>
      </c>
      <c r="P35" s="55">
        <f t="shared" si="51"/>
        <v>45406</v>
      </c>
      <c r="Q35" s="55">
        <f t="shared" si="43"/>
        <v>45407</v>
      </c>
      <c r="R35" s="53">
        <f t="shared" si="44"/>
        <v>45408</v>
      </c>
      <c r="S35" s="83">
        <f t="shared" si="45"/>
        <v>45409</v>
      </c>
      <c r="T35" s="8"/>
    </row>
    <row r="36" spans="2:22" s="4" customFormat="1" ht="10.5" customHeight="1" x14ac:dyDescent="0.2">
      <c r="B36" s="69">
        <f t="shared" si="46"/>
        <v>45228</v>
      </c>
      <c r="C36" s="55">
        <f t="shared" si="47"/>
        <v>45229</v>
      </c>
      <c r="D36" s="65">
        <f t="shared" si="38"/>
        <v>45230</v>
      </c>
      <c r="E36" s="75" t="str">
        <f t="shared" si="48"/>
        <v/>
      </c>
      <c r="F36" s="60" t="str">
        <f t="shared" si="39"/>
        <v/>
      </c>
      <c r="G36" s="60" t="str">
        <f t="shared" si="40"/>
        <v/>
      </c>
      <c r="H36" s="29" t="str">
        <f t="shared" si="41"/>
        <v/>
      </c>
      <c r="I36" s="8"/>
      <c r="J36" s="14"/>
      <c r="K36" s="8"/>
      <c r="L36" s="8"/>
      <c r="M36" s="69">
        <f t="shared" si="49"/>
        <v>45410</v>
      </c>
      <c r="N36" s="55">
        <f t="shared" si="50"/>
        <v>45411</v>
      </c>
      <c r="O36" s="55">
        <f t="shared" si="42"/>
        <v>45412</v>
      </c>
      <c r="P36" s="75" t="str">
        <f t="shared" si="51"/>
        <v/>
      </c>
      <c r="Q36" s="60" t="str">
        <f t="shared" si="43"/>
        <v/>
      </c>
      <c r="R36" s="89" t="str">
        <f t="shared" si="44"/>
        <v/>
      </c>
      <c r="S36" s="7" t="str">
        <f t="shared" si="45"/>
        <v/>
      </c>
      <c r="T36" s="8"/>
      <c r="U36" s="9"/>
      <c r="V36" s="8"/>
    </row>
    <row r="37" spans="2:22" s="5" customFormat="1" ht="10.5" customHeight="1" x14ac:dyDescent="0.3">
      <c r="B37" s="125">
        <f>DATE(year,11,1)</f>
        <v>45231</v>
      </c>
      <c r="C37" s="126"/>
      <c r="D37" s="126"/>
      <c r="E37" s="126"/>
      <c r="F37" s="126"/>
      <c r="G37" s="126"/>
      <c r="H37" s="126"/>
      <c r="I37" s="8"/>
      <c r="J37" s="124" t="s">
        <v>19</v>
      </c>
      <c r="K37" s="124"/>
      <c r="L37" s="8"/>
      <c r="M37" s="125">
        <f>DATE(year+1,5,1)</f>
        <v>45413</v>
      </c>
      <c r="N37" s="126"/>
      <c r="O37" s="126"/>
      <c r="P37" s="126"/>
      <c r="Q37" s="126"/>
      <c r="R37" s="126"/>
      <c r="S37" s="126"/>
      <c r="T37" s="8"/>
      <c r="U37" s="124" t="s">
        <v>20</v>
      </c>
      <c r="V37" s="124"/>
    </row>
    <row r="38" spans="2:22" s="4" customFormat="1" ht="10.5" customHeight="1" x14ac:dyDescent="0.2">
      <c r="B38" s="12" t="str">
        <f>CHOOSE(1+MOD(startday+1-2,7),"Su","M","Tu","W","Th","F","Sa")</f>
        <v>Su</v>
      </c>
      <c r="C38" s="13" t="str">
        <f>CHOOSE(1+MOD(startday+2-2,7),"Su","M","Tu","W","Th","F","Sa")</f>
        <v>M</v>
      </c>
      <c r="D38" s="13" t="str">
        <f>CHOOSE(1+MOD(startday+3-2,7),"Su","M","Tu","W","Th","F","Sa")</f>
        <v>Tu</v>
      </c>
      <c r="E38" s="13" t="str">
        <f>CHOOSE(1+MOD(startday+4-2,7),"Su","M","Tu","W","Th","F","Sa")</f>
        <v>W</v>
      </c>
      <c r="F38" s="13" t="str">
        <f>CHOOSE(1+MOD(startday+5-2,7),"Su","M","Tu","W","Th","F","Sa")</f>
        <v>Th</v>
      </c>
      <c r="G38" s="13" t="str">
        <f>CHOOSE(1+MOD(startday+6-2,7),"Su","M","Tu","W","Th","F","Sa")</f>
        <v>F</v>
      </c>
      <c r="H38" s="28" t="str">
        <f>CHOOSE(1+MOD(startday+7-2,7),"Su","M","Tu","W","Th","F","Sa")</f>
        <v>Sa</v>
      </c>
      <c r="I38" s="8"/>
      <c r="J38" s="56" t="s">
        <v>6</v>
      </c>
      <c r="K38" s="57">
        <v>16</v>
      </c>
      <c r="L38" s="8"/>
      <c r="M38" s="12" t="str">
        <f>CHOOSE(1+MOD(startday+1-2,7),"Su","M","Tu","W","Th","F","Sa")</f>
        <v>Su</v>
      </c>
      <c r="N38" s="13" t="str">
        <f>CHOOSE(1+MOD(startday+2-2,7),"Su","M","Tu","W","Th","F","Sa")</f>
        <v>M</v>
      </c>
      <c r="O38" s="13" t="str">
        <f>CHOOSE(1+MOD(startday+3-2,7),"Su","M","Tu","W","Th","F","Sa")</f>
        <v>Tu</v>
      </c>
      <c r="P38" s="13" t="str">
        <f>CHOOSE(1+MOD(startday+4-2,7),"Su","M","Tu","W","Th","F","Sa")</f>
        <v>W</v>
      </c>
      <c r="Q38" s="13" t="str">
        <f>CHOOSE(1+MOD(startday+5-2,7),"Su","M","Tu","W","Th","F","Sa")</f>
        <v>Th</v>
      </c>
      <c r="R38" s="13" t="str">
        <f>CHOOSE(1+MOD(startday+6-2,7),"Su","M","Tu","W","Th","F","Sa")</f>
        <v>F</v>
      </c>
      <c r="S38" s="12" t="str">
        <f>CHOOSE(1+MOD(startday+7-2,7),"Su","M","Tu","W","Th","F","Sa")</f>
        <v>Sa</v>
      </c>
      <c r="T38" s="8"/>
      <c r="U38" s="58" t="s">
        <v>6</v>
      </c>
      <c r="V38" s="57">
        <v>21</v>
      </c>
    </row>
    <row r="39" spans="2:22" s="4" customFormat="1" ht="10.5" customHeight="1" x14ac:dyDescent="0.2">
      <c r="B39" s="7" t="str">
        <f>IF(WEEKDAY(B37,1)=startday,B37,"")</f>
        <v/>
      </c>
      <c r="C39" s="31" t="str">
        <f>IF(B39="",IF(WEEKDAY(B37,1)=MOD(startday,7)+1,B37,""),B39+1)</f>
        <v/>
      </c>
      <c r="D39" s="79" t="str">
        <f>IF(C39="",IF(WEEKDAY(B37,1)=MOD(startday+1,7)+1,B37,""),C39+1)</f>
        <v/>
      </c>
      <c r="E39" s="72">
        <f>IF(D39="",IF(WEEKDAY(B37,1)=MOD(startday+2,7)+1,B37,""),D39+1)</f>
        <v>45231</v>
      </c>
      <c r="F39" s="72">
        <f>IF(E39="",IF(WEEKDAY(B37,1)=MOD(startday+3,7)+1,B37,""),E39+1)</f>
        <v>45232</v>
      </c>
      <c r="G39" s="72">
        <f>IF(F39="",IF(WEEKDAY(B37,1)=MOD(startday+4,7)+1,B37,""),F39+1)</f>
        <v>45233</v>
      </c>
      <c r="H39" s="68">
        <f>IF(G39="",IF(WEEKDAY(B37,1)=MOD(startday+5,7)+1,B37,""),G39+1)</f>
        <v>45234</v>
      </c>
      <c r="I39" s="8"/>
      <c r="J39" s="113">
        <v>45247</v>
      </c>
      <c r="K39" s="41" t="s">
        <v>44</v>
      </c>
      <c r="L39" s="8"/>
      <c r="M39" s="7" t="str">
        <f>IF(WEEKDAY(M37,1)=startday,M37,"")</f>
        <v/>
      </c>
      <c r="N39" s="31" t="str">
        <f>IF(M39="",IF(WEEKDAY(M37,1)=MOD(startday,7)+1,M37,""),M39+1)</f>
        <v/>
      </c>
      <c r="O39" s="79" t="str">
        <f>IF(N39="",IF(WEEKDAY(M37,1)=MOD(startday+1,7)+1,M37,""),N39+1)</f>
        <v/>
      </c>
      <c r="P39" s="55">
        <f>IF(O39="",IF(WEEKDAY(M37,1)=MOD(startday+2,7)+1,M37,""),O39+1)</f>
        <v>45413</v>
      </c>
      <c r="Q39" s="55">
        <f>IF(P39="",IF(WEEKDAY(M37,1)=MOD(startday+3,7)+1,M37,""),P39+1)</f>
        <v>45414</v>
      </c>
      <c r="R39" s="55">
        <f>IF(Q39="",IF(WEEKDAY(M37,1)=MOD(startday+4,7)+1,M37,""),Q39+1)</f>
        <v>45415</v>
      </c>
      <c r="S39" s="83">
        <f>IF(R39="",IF(WEEKDAY(M37,1)=MOD(startday+5,7)+1,M37,""),R39+1)</f>
        <v>45416</v>
      </c>
      <c r="T39" s="8"/>
      <c r="U39" s="106">
        <v>45063</v>
      </c>
      <c r="V39" s="21" t="s">
        <v>36</v>
      </c>
    </row>
    <row r="40" spans="2:22" s="4" customFormat="1" ht="10.5" customHeight="1" x14ac:dyDescent="0.2">
      <c r="B40" s="69">
        <f>IF(H39="","",IF(MONTH(H39+1)&lt;&gt;MONTH(H39),"",H39+1))</f>
        <v>45235</v>
      </c>
      <c r="C40" s="55">
        <f>IF(B40="","",IF(MONTH(B40+1)&lt;&gt;MONTH(B40),"",B40+1))</f>
        <v>45236</v>
      </c>
      <c r="D40" s="65">
        <f t="shared" ref="D40:D43" si="52">IF(C40="","",IF(MONTH(C40+1)&lt;&gt;MONTH(C40),"",C40+1))</f>
        <v>45237</v>
      </c>
      <c r="E40" s="55">
        <f>IF(D40="","",IF(MONTH(D40+1)&lt;&gt;MONTH(D40),"",D40+1))</f>
        <v>45238</v>
      </c>
      <c r="F40" s="62">
        <f t="shared" ref="F40:F43" si="53">IF(E40="","",IF(MONTH(E40+1)&lt;&gt;MONTH(E40),"",E40+1))</f>
        <v>45239</v>
      </c>
      <c r="G40" s="53">
        <f t="shared" ref="G40:G43" si="54">IF(F40="","",IF(MONTH(F40+1)&lt;&gt;MONTH(F40),"",F40+1))</f>
        <v>45240</v>
      </c>
      <c r="H40" s="68">
        <f t="shared" ref="H40:H43" si="55">IF(G40="","",IF(MONTH(G40+1)&lt;&gt;MONTH(G40),"",G40+1))</f>
        <v>45241</v>
      </c>
      <c r="I40" s="8"/>
      <c r="J40" s="105">
        <v>45240</v>
      </c>
      <c r="K40" s="17" t="s">
        <v>49</v>
      </c>
      <c r="L40" s="8"/>
      <c r="M40" s="69">
        <f>IF(S39="","",IF(MONTH(S39+1)&lt;&gt;MONTH(S39),"",S39+1))</f>
        <v>45417</v>
      </c>
      <c r="N40" s="55">
        <f>IF(M40="","",IF(MONTH(M40+1)&lt;&gt;MONTH(M40),"",M40+1))</f>
        <v>45418</v>
      </c>
      <c r="O40" s="65">
        <f t="shared" ref="O40:O43" si="56">IF(N40="","",IF(MONTH(N40+1)&lt;&gt;MONTH(N40),"",N40+1))</f>
        <v>45419</v>
      </c>
      <c r="P40" s="62">
        <f>IF(O40="","",IF(MONTH(O40+1)&lt;&gt;MONTH(O40),"",O40+1))</f>
        <v>45420</v>
      </c>
      <c r="Q40" s="55">
        <f t="shared" ref="Q40:Q43" si="57">IF(P40="","",IF(MONTH(P40+1)&lt;&gt;MONTH(P40),"",P40+1))</f>
        <v>45421</v>
      </c>
      <c r="R40" s="62">
        <f t="shared" ref="R40:R43" si="58">IF(Q40="","",IF(MONTH(Q40+1)&lt;&gt;MONTH(Q40),"",Q40+1))</f>
        <v>45422</v>
      </c>
      <c r="S40" s="83">
        <f t="shared" ref="S40:S43" si="59">IF(R40="","",IF(MONTH(R40+1)&lt;&gt;MONTH(R40),"",R40+1))</f>
        <v>45423</v>
      </c>
      <c r="T40" s="8"/>
      <c r="U40" s="104">
        <v>45070</v>
      </c>
      <c r="V40" s="40" t="s">
        <v>62</v>
      </c>
    </row>
    <row r="41" spans="2:22" s="4" customFormat="1" ht="10.5" customHeight="1" x14ac:dyDescent="0.2">
      <c r="B41" s="69">
        <f t="shared" ref="B41:B43" si="60">IF(H40="","",IF(MONTH(H40+1)&lt;&gt;MONTH(H40),"",H40+1))</f>
        <v>45242</v>
      </c>
      <c r="C41" s="62">
        <f t="shared" ref="C41:C43" si="61">IF(B41="","",IF(MONTH(B41+1)&lt;&gt;MONTH(B41),"",B41+1))</f>
        <v>45243</v>
      </c>
      <c r="D41" s="65">
        <f t="shared" si="52"/>
        <v>45244</v>
      </c>
      <c r="E41" s="62">
        <f t="shared" ref="E41:E43" si="62">IF(D41="","",IF(MONTH(D41+1)&lt;&gt;MONTH(D41),"",D41+1))</f>
        <v>45245</v>
      </c>
      <c r="F41" s="62">
        <f t="shared" si="53"/>
        <v>45246</v>
      </c>
      <c r="G41" s="74">
        <f t="shared" si="54"/>
        <v>45247</v>
      </c>
      <c r="H41" s="68">
        <f t="shared" si="55"/>
        <v>45248</v>
      </c>
      <c r="I41" s="8"/>
      <c r="J41" s="114">
        <v>45260</v>
      </c>
      <c r="K41" s="42" t="s">
        <v>37</v>
      </c>
      <c r="L41" s="8"/>
      <c r="M41" s="69">
        <f t="shared" ref="M41:M43" si="63">IF(S40="","",IF(MONTH(S40+1)&lt;&gt;MONTH(S40),"",S40+1))</f>
        <v>45424</v>
      </c>
      <c r="N41" s="55">
        <f t="shared" ref="N41:N43" si="64">IF(M41="","",IF(MONTH(M41+1)&lt;&gt;MONTH(M41),"",M41+1))</f>
        <v>45425</v>
      </c>
      <c r="O41" s="55">
        <f t="shared" si="56"/>
        <v>45426</v>
      </c>
      <c r="P41" s="62">
        <f t="shared" ref="P41:P43" si="65">IF(O41="","",IF(MONTH(O41+1)&lt;&gt;MONTH(O41),"",O41+1))</f>
        <v>45427</v>
      </c>
      <c r="Q41" s="55">
        <f t="shared" si="57"/>
        <v>45428</v>
      </c>
      <c r="R41" s="74">
        <f t="shared" si="58"/>
        <v>45429</v>
      </c>
      <c r="S41" s="83">
        <f t="shared" si="59"/>
        <v>45430</v>
      </c>
      <c r="T41" s="8"/>
      <c r="U41" s="105">
        <v>45073</v>
      </c>
      <c r="V41" s="17" t="s">
        <v>21</v>
      </c>
    </row>
    <row r="42" spans="2:22" s="4" customFormat="1" ht="10.5" customHeight="1" x14ac:dyDescent="0.2">
      <c r="B42" s="69">
        <f t="shared" si="60"/>
        <v>45249</v>
      </c>
      <c r="C42" s="80">
        <f t="shared" si="61"/>
        <v>45250</v>
      </c>
      <c r="D42" s="80">
        <f t="shared" si="52"/>
        <v>45251</v>
      </c>
      <c r="E42" s="80">
        <f t="shared" si="62"/>
        <v>45252</v>
      </c>
      <c r="F42" s="53">
        <f t="shared" si="53"/>
        <v>45253</v>
      </c>
      <c r="G42" s="80">
        <f t="shared" si="54"/>
        <v>45254</v>
      </c>
      <c r="H42" s="68">
        <f t="shared" si="55"/>
        <v>45255</v>
      </c>
      <c r="I42" s="8"/>
      <c r="J42" s="91" t="s">
        <v>58</v>
      </c>
      <c r="K42" s="22" t="s">
        <v>22</v>
      </c>
      <c r="L42" s="8"/>
      <c r="M42" s="69">
        <f t="shared" si="63"/>
        <v>45431</v>
      </c>
      <c r="N42" s="55">
        <f t="shared" si="64"/>
        <v>45432</v>
      </c>
      <c r="O42" s="65">
        <f t="shared" si="56"/>
        <v>45433</v>
      </c>
      <c r="P42" s="62">
        <f t="shared" si="65"/>
        <v>45434</v>
      </c>
      <c r="Q42" s="55">
        <f t="shared" si="57"/>
        <v>45435</v>
      </c>
      <c r="R42" s="53">
        <f t="shared" si="58"/>
        <v>45436</v>
      </c>
      <c r="S42" s="83">
        <f t="shared" si="59"/>
        <v>45437</v>
      </c>
      <c r="T42" s="8"/>
    </row>
    <row r="43" spans="2:22" s="4" customFormat="1" ht="10.5" customHeight="1" x14ac:dyDescent="0.2">
      <c r="B43" s="69">
        <f t="shared" si="60"/>
        <v>45256</v>
      </c>
      <c r="C43" s="62">
        <f t="shared" si="61"/>
        <v>45257</v>
      </c>
      <c r="D43" s="65">
        <f t="shared" si="52"/>
        <v>45258</v>
      </c>
      <c r="E43" s="55">
        <f t="shared" si="62"/>
        <v>45259</v>
      </c>
      <c r="F43" s="119">
        <f t="shared" si="53"/>
        <v>45260</v>
      </c>
      <c r="G43" s="81" t="str">
        <f t="shared" si="54"/>
        <v/>
      </c>
      <c r="H43" s="29" t="str">
        <f t="shared" si="55"/>
        <v/>
      </c>
      <c r="I43" s="8"/>
      <c r="J43" s="78"/>
      <c r="K43" s="25"/>
      <c r="L43" s="8"/>
      <c r="M43" s="69">
        <f t="shared" si="63"/>
        <v>45438</v>
      </c>
      <c r="N43" s="53">
        <f t="shared" si="64"/>
        <v>45439</v>
      </c>
      <c r="O43" s="55">
        <f t="shared" si="56"/>
        <v>45440</v>
      </c>
      <c r="P43" s="62">
        <f t="shared" si="65"/>
        <v>45441</v>
      </c>
      <c r="Q43" s="55">
        <f t="shared" si="57"/>
        <v>45442</v>
      </c>
      <c r="R43" s="55">
        <f t="shared" si="58"/>
        <v>45443</v>
      </c>
      <c r="S43" s="92" t="str">
        <f t="shared" si="59"/>
        <v/>
      </c>
      <c r="T43" s="8"/>
      <c r="U43" s="9"/>
      <c r="V43" s="8"/>
    </row>
    <row r="44" spans="2:22" s="5" customFormat="1" ht="10.5" customHeight="1" x14ac:dyDescent="0.3">
      <c r="B44" s="125">
        <f>DATE(year,12,1)</f>
        <v>45261</v>
      </c>
      <c r="C44" s="126"/>
      <c r="D44" s="126"/>
      <c r="E44" s="126"/>
      <c r="F44" s="126"/>
      <c r="G44" s="126"/>
      <c r="H44" s="126"/>
      <c r="I44" s="8"/>
      <c r="J44" s="124" t="s">
        <v>23</v>
      </c>
      <c r="K44" s="124"/>
      <c r="L44" s="8"/>
      <c r="M44" s="125">
        <f>DATE(year+1,6,1)</f>
        <v>45444</v>
      </c>
      <c r="N44" s="126"/>
      <c r="O44" s="126"/>
      <c r="P44" s="126"/>
      <c r="Q44" s="126"/>
      <c r="R44" s="126"/>
      <c r="S44" s="126"/>
      <c r="T44" s="8"/>
      <c r="U44" s="124" t="s">
        <v>24</v>
      </c>
      <c r="V44" s="124"/>
    </row>
    <row r="45" spans="2:22" s="4" customFormat="1" ht="10.5" customHeight="1" x14ac:dyDescent="0.2">
      <c r="B45" s="12" t="str">
        <f>CHOOSE(1+MOD(startday+1-2,7),"Su","M","Tu","W","Th","F","Sa")</f>
        <v>Su</v>
      </c>
      <c r="C45" s="13" t="str">
        <f>CHOOSE(1+MOD(startday+2-2,7),"Su","M","Tu","W","Th","F","Sa")</f>
        <v>M</v>
      </c>
      <c r="D45" s="13" t="str">
        <f>CHOOSE(1+MOD(startday+3-2,7),"Su","M","Tu","W","Th","F","Sa")</f>
        <v>Tu</v>
      </c>
      <c r="E45" s="13" t="str">
        <f>CHOOSE(1+MOD(startday+4-2,7),"Su","M","Tu","W","Th","F","Sa")</f>
        <v>W</v>
      </c>
      <c r="F45" s="13" t="str">
        <f>CHOOSE(1+MOD(startday+5-2,7),"Su","M","Tu","W","Th","F","Sa")</f>
        <v>Th</v>
      </c>
      <c r="G45" s="13" t="str">
        <f>CHOOSE(1+MOD(startday+6-2,7),"Su","M","Tu","W","Th","F","Sa")</f>
        <v>F</v>
      </c>
      <c r="H45" s="28" t="str">
        <f>CHOOSE(1+MOD(startday+7-2,7),"Su","M","Tu","W","Th","F","Sa")</f>
        <v>Sa</v>
      </c>
      <c r="I45" s="8"/>
      <c r="J45" s="56" t="s">
        <v>25</v>
      </c>
      <c r="K45" s="57">
        <v>15</v>
      </c>
      <c r="L45" s="8"/>
      <c r="M45" s="12" t="str">
        <f>CHOOSE(1+MOD(startday+1-2,7),"Su","M","Tu","W","Th","F","Sa")</f>
        <v>Su</v>
      </c>
      <c r="N45" s="13" t="str">
        <f>CHOOSE(1+MOD(startday+2-2,7),"Su","M","Tu","W","Th","F","Sa")</f>
        <v>M</v>
      </c>
      <c r="O45" s="13" t="str">
        <f>CHOOSE(1+MOD(startday+3-2,7),"Su","M","Tu","W","Th","F","Sa")</f>
        <v>Tu</v>
      </c>
      <c r="P45" s="13" t="str">
        <f>CHOOSE(1+MOD(startday+4-2,7),"Su","M","Tu","W","Th","F","Sa")</f>
        <v>W</v>
      </c>
      <c r="Q45" s="13" t="str">
        <f>CHOOSE(1+MOD(startday+5-2,7),"Su","M","Tu","W","Th","F","Sa")</f>
        <v>Th</v>
      </c>
      <c r="R45" s="13" t="str">
        <f>CHOOSE(1+MOD(startday+6-2,7),"Su","M","Tu","W","Th","F","Sa")</f>
        <v>F</v>
      </c>
      <c r="S45" s="12" t="str">
        <f>CHOOSE(1+MOD(startday+7-2,7),"Su","M","Tu","W","Th","F","Sa")</f>
        <v>Sa</v>
      </c>
      <c r="T45" s="8"/>
      <c r="U45" s="58" t="s">
        <v>6</v>
      </c>
      <c r="V45" s="57">
        <v>9</v>
      </c>
    </row>
    <row r="46" spans="2:22" s="4" customFormat="1" ht="10.5" customHeight="1" x14ac:dyDescent="0.2">
      <c r="B46" s="7" t="str">
        <f>IF(WEEKDAY(B44,1)=startday,B44,"")</f>
        <v/>
      </c>
      <c r="C46" s="31" t="str">
        <f>IF(B46="",IF(WEEKDAY(B44,1)=MOD(startday,7)+1,B44,""),B46+1)</f>
        <v/>
      </c>
      <c r="D46" s="31" t="str">
        <f>IF(C46="",IF(WEEKDAY(B44,1)=MOD(startday+1,7)+1,B44,""),C46+1)</f>
        <v/>
      </c>
      <c r="E46" s="85" t="str">
        <f>IF(D46="",IF(WEEKDAY(B44,1)=MOD(startday+2,7)+1,B44,""),D46+1)</f>
        <v/>
      </c>
      <c r="F46" s="71" t="str">
        <f>IF(E46="",IF(WEEKDAY(B44,1)=MOD(startday+3,7)+1,B44,""),E46+1)</f>
        <v/>
      </c>
      <c r="G46" s="72">
        <f>IF(F46="",IF(WEEKDAY(B44,1)=MOD(startday+4,7)+1,B44,""),F46+1)</f>
        <v>45261</v>
      </c>
      <c r="H46" s="68">
        <f>IF(G46="",IF(WEEKDAY(B44,1)=MOD(startday+5,7)+1,B44,""),G46+1)</f>
        <v>45262</v>
      </c>
      <c r="I46" s="8"/>
      <c r="J46" s="106">
        <v>45281</v>
      </c>
      <c r="K46" s="21" t="s">
        <v>35</v>
      </c>
      <c r="L46" s="8"/>
      <c r="M46" s="7" t="str">
        <f>IF(WEEKDAY(M44,1)=startday,M44,"")</f>
        <v/>
      </c>
      <c r="N46" s="31" t="str">
        <f>IF(M46="",IF(WEEKDAY(L44,1)=MOD(startday+1,7)+1,L44,""),M46+1)</f>
        <v/>
      </c>
      <c r="O46" s="31" t="str">
        <f>IF(N46="",IF(WEEKDAY(M44,1)=MOD(startday+1,7)+1,M44,""),N46+1)</f>
        <v/>
      </c>
      <c r="P46" s="32" t="str">
        <f>IF(O46="",IF(WEEKDAY(M44,1)=MOD(startday+2,7)+1,M44,""),O46+1)</f>
        <v/>
      </c>
      <c r="Q46" s="101"/>
      <c r="R46" s="31"/>
      <c r="S46" s="95">
        <v>1</v>
      </c>
      <c r="T46" s="8"/>
      <c r="U46" s="116">
        <v>45090</v>
      </c>
      <c r="V46" s="15" t="s">
        <v>26</v>
      </c>
    </row>
    <row r="47" spans="2:22" s="4" customFormat="1" ht="10.5" customHeight="1" x14ac:dyDescent="0.2">
      <c r="B47" s="69">
        <f>IF(H46="","",IF(MONTH(H46+1)&lt;&gt;MONTH(H46),"",H46+1))</f>
        <v>45263</v>
      </c>
      <c r="C47" s="55">
        <f>IF(B47="","",IF(MONTH(B47+1)&lt;&gt;MONTH(B47),"",B47+1))</f>
        <v>45264</v>
      </c>
      <c r="D47" s="65">
        <f t="shared" ref="D47:D50" si="66">IF(C47="","",IF(MONTH(C47+1)&lt;&gt;MONTH(C47),"",C47+1))</f>
        <v>45265</v>
      </c>
      <c r="E47" s="62">
        <f>IF(D47="","",IF(MONTH(D47+1)&lt;&gt;MONTH(D47),"",D47+1))</f>
        <v>45266</v>
      </c>
      <c r="F47" s="55">
        <f t="shared" ref="F47:F50" si="67">IF(E47="","",IF(MONTH(E47+1)&lt;&gt;MONTH(E47),"",E47+1))</f>
        <v>45267</v>
      </c>
      <c r="G47" s="55">
        <f t="shared" ref="G47:G50" si="68">IF(F47="","",IF(MONTH(F47+1)&lt;&gt;MONTH(F47),"",F47+1))</f>
        <v>45268</v>
      </c>
      <c r="H47" s="68">
        <f t="shared" ref="H47:H50" si="69">IF(G47="","",IF(MONTH(G47+1)&lt;&gt;MONTH(G47),"",G47+1))</f>
        <v>45269</v>
      </c>
      <c r="I47" s="8"/>
      <c r="J47" s="107" t="s">
        <v>66</v>
      </c>
      <c r="K47" s="38" t="s">
        <v>32</v>
      </c>
      <c r="L47" s="8"/>
      <c r="M47" s="96">
        <f>IF(S46="","",IF(MONTH(S46+1)&lt;&gt;MONTH(S46),"",S46+1))</f>
        <v>2</v>
      </c>
      <c r="N47" s="31">
        <v>3</v>
      </c>
      <c r="O47" s="98">
        <v>4</v>
      </c>
      <c r="P47" s="31">
        <v>5</v>
      </c>
      <c r="Q47" s="31">
        <v>6</v>
      </c>
      <c r="R47" s="31">
        <v>7</v>
      </c>
      <c r="S47" s="97">
        <v>8</v>
      </c>
      <c r="T47" s="8"/>
      <c r="U47" s="109">
        <v>45091</v>
      </c>
      <c r="V47" s="16" t="s">
        <v>41</v>
      </c>
    </row>
    <row r="48" spans="2:22" s="4" customFormat="1" ht="10.5" customHeight="1" x14ac:dyDescent="0.2">
      <c r="B48" s="69">
        <f t="shared" ref="B48:B51" si="70">IF(H47="","",IF(MONTH(H47+1)&lt;&gt;MONTH(H47),"",H47+1))</f>
        <v>45270</v>
      </c>
      <c r="C48" s="55">
        <f t="shared" ref="C48:C50" si="71">IF(B48="","",IF(MONTH(B48+1)&lt;&gt;MONTH(B48),"",B48+1))</f>
        <v>45271</v>
      </c>
      <c r="D48" s="55">
        <f t="shared" si="66"/>
        <v>45272</v>
      </c>
      <c r="E48" s="62">
        <f t="shared" ref="E48:E50" si="72">IF(D48="","",IF(MONTH(D48+1)&lt;&gt;MONTH(D48),"",D48+1))</f>
        <v>45273</v>
      </c>
      <c r="F48" s="62">
        <f t="shared" si="67"/>
        <v>45274</v>
      </c>
      <c r="G48" s="62">
        <f t="shared" si="68"/>
        <v>45275</v>
      </c>
      <c r="H48" s="68">
        <f t="shared" si="69"/>
        <v>45276</v>
      </c>
      <c r="I48" s="8"/>
      <c r="J48" s="82" t="s">
        <v>57</v>
      </c>
      <c r="K48" s="22" t="s">
        <v>27</v>
      </c>
      <c r="L48" s="8"/>
      <c r="M48" s="96">
        <f t="shared" ref="M48:M50" si="73">IF(S47="","",IF(MONTH(S47+1)&lt;&gt;MONTH(S47),"",S47+1))</f>
        <v>9</v>
      </c>
      <c r="N48" s="31">
        <v>10</v>
      </c>
      <c r="O48" s="120">
        <v>11</v>
      </c>
      <c r="P48" s="120">
        <v>12</v>
      </c>
      <c r="Q48" s="118">
        <v>13</v>
      </c>
      <c r="R48" s="99">
        <v>14</v>
      </c>
      <c r="S48" s="97">
        <v>15</v>
      </c>
      <c r="T48" s="8"/>
      <c r="U48" s="105">
        <v>45096</v>
      </c>
      <c r="V48" s="17" t="s">
        <v>54</v>
      </c>
    </row>
    <row r="49" spans="2:25" s="4" customFormat="1" ht="10.5" customHeight="1" x14ac:dyDescent="0.2">
      <c r="B49" s="69">
        <f t="shared" si="70"/>
        <v>45277</v>
      </c>
      <c r="C49" s="55">
        <f t="shared" si="71"/>
        <v>45278</v>
      </c>
      <c r="D49" s="100">
        <f t="shared" si="66"/>
        <v>45279</v>
      </c>
      <c r="E49" s="86">
        <f t="shared" si="72"/>
        <v>45280</v>
      </c>
      <c r="F49" s="86">
        <f t="shared" si="67"/>
        <v>45281</v>
      </c>
      <c r="G49" s="53">
        <f t="shared" si="68"/>
        <v>45282</v>
      </c>
      <c r="H49" s="68">
        <f t="shared" si="69"/>
        <v>45283</v>
      </c>
      <c r="I49" s="8"/>
      <c r="J49" s="104">
        <v>45282</v>
      </c>
      <c r="K49" s="40" t="s">
        <v>50</v>
      </c>
      <c r="L49" s="8"/>
      <c r="M49" s="96">
        <f t="shared" si="73"/>
        <v>16</v>
      </c>
      <c r="N49" s="31">
        <v>17</v>
      </c>
      <c r="O49" s="31">
        <v>18</v>
      </c>
      <c r="P49" s="70">
        <v>19</v>
      </c>
      <c r="Q49" s="31">
        <v>20</v>
      </c>
      <c r="R49" s="31">
        <v>21</v>
      </c>
      <c r="S49" s="97">
        <v>22</v>
      </c>
      <c r="T49" s="8"/>
      <c r="U49" s="122">
        <v>41436</v>
      </c>
      <c r="V49" s="121" t="s">
        <v>32</v>
      </c>
    </row>
    <row r="50" spans="2:25" s="4" customFormat="1" ht="10.5" customHeight="1" x14ac:dyDescent="0.2">
      <c r="B50" s="69">
        <f t="shared" si="70"/>
        <v>45284</v>
      </c>
      <c r="C50" s="53">
        <f t="shared" si="71"/>
        <v>45285</v>
      </c>
      <c r="D50" s="80">
        <f t="shared" si="66"/>
        <v>45286</v>
      </c>
      <c r="E50" s="80">
        <f t="shared" si="72"/>
        <v>45287</v>
      </c>
      <c r="F50" s="80">
        <f t="shared" si="67"/>
        <v>45288</v>
      </c>
      <c r="G50" s="80">
        <f t="shared" si="68"/>
        <v>45289</v>
      </c>
      <c r="H50" s="68">
        <f t="shared" si="69"/>
        <v>45290</v>
      </c>
      <c r="I50" s="8"/>
      <c r="J50" s="105">
        <v>45285</v>
      </c>
      <c r="K50" s="17" t="s">
        <v>28</v>
      </c>
      <c r="L50" s="8"/>
      <c r="M50" s="96">
        <f t="shared" si="73"/>
        <v>23</v>
      </c>
      <c r="N50" s="31">
        <v>24</v>
      </c>
      <c r="O50" s="31">
        <v>25</v>
      </c>
      <c r="P50" s="31">
        <v>26</v>
      </c>
      <c r="Q50" s="31">
        <v>27</v>
      </c>
      <c r="R50" s="31">
        <v>28</v>
      </c>
      <c r="S50" s="83">
        <v>29</v>
      </c>
      <c r="T50" s="8"/>
      <c r="U50" s="9"/>
      <c r="V50" s="8"/>
    </row>
    <row r="51" spans="2:25" x14ac:dyDescent="0.2">
      <c r="B51" s="7">
        <f t="shared" si="70"/>
        <v>45291</v>
      </c>
      <c r="C51" s="94"/>
      <c r="H51" s="93"/>
      <c r="M51" s="102">
        <v>30</v>
      </c>
      <c r="S51" s="130" t="s">
        <v>29</v>
      </c>
      <c r="T51" s="130"/>
      <c r="V51" s="8"/>
    </row>
    <row r="52" spans="2:25" ht="12" customHeight="1" x14ac:dyDescent="0.2">
      <c r="H52" s="93"/>
      <c r="J52" s="135" t="s">
        <v>30</v>
      </c>
      <c r="K52" s="136"/>
      <c r="L52" s="136"/>
      <c r="M52" s="136"/>
      <c r="N52" s="137"/>
      <c r="O52" s="23">
        <f>K16+K23</f>
        <v>26</v>
      </c>
      <c r="P52" s="23">
        <f>K31+K38+K45</f>
        <v>52</v>
      </c>
      <c r="Q52" s="23">
        <f>V8+V16+V23</f>
        <v>56</v>
      </c>
      <c r="R52" s="23">
        <f>V31+V38+V45</f>
        <v>46</v>
      </c>
      <c r="S52" s="128">
        <f>+SUM(O52+P52+Q52+R52)</f>
        <v>180</v>
      </c>
      <c r="T52" s="129"/>
    </row>
    <row r="53" spans="2:25" ht="12" customHeight="1" x14ac:dyDescent="0.2">
      <c r="B53" s="10"/>
      <c r="H53" s="93"/>
      <c r="J53" s="138" t="s">
        <v>31</v>
      </c>
      <c r="K53" s="139"/>
      <c r="L53" s="139"/>
      <c r="M53" s="139"/>
      <c r="N53" s="140"/>
      <c r="O53" s="141">
        <f>K16+K23+K31+K38+K45</f>
        <v>78</v>
      </c>
      <c r="P53" s="142"/>
      <c r="Q53" s="141">
        <f>V8+V16+V23+V31+V38+V45</f>
        <v>102</v>
      </c>
      <c r="R53" s="142"/>
      <c r="S53" s="128">
        <f>+SUM(O53+Q53)</f>
        <v>180</v>
      </c>
      <c r="T53" s="129"/>
    </row>
    <row r="54" spans="2:25" x14ac:dyDescent="0.2">
      <c r="H54" s="93"/>
      <c r="J54" s="131" t="s">
        <v>39</v>
      </c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35"/>
      <c r="X54" s="35"/>
      <c r="Y54" s="27"/>
    </row>
    <row r="55" spans="2:25" x14ac:dyDescent="0.2">
      <c r="H55" s="93"/>
      <c r="J55" s="131" t="s">
        <v>40</v>
      </c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35"/>
      <c r="X55" s="35"/>
      <c r="Y55" s="35"/>
    </row>
    <row r="56" spans="2:25" x14ac:dyDescent="0.2">
      <c r="H56" s="93"/>
      <c r="J56" s="43" t="s">
        <v>65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36"/>
      <c r="X56" s="36"/>
    </row>
    <row r="57" spans="2:25" x14ac:dyDescent="0.2">
      <c r="H57" s="93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</row>
    <row r="58" spans="2:25" x14ac:dyDescent="0.2">
      <c r="H58" s="93"/>
      <c r="J58" s="76" t="s">
        <v>55</v>
      </c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</row>
    <row r="59" spans="2:25" x14ac:dyDescent="0.2">
      <c r="H59" s="93"/>
    </row>
    <row r="60" spans="2:25" x14ac:dyDescent="0.2">
      <c r="H60" s="93"/>
    </row>
    <row r="61" spans="2:25" x14ac:dyDescent="0.2">
      <c r="H61" s="93"/>
    </row>
    <row r="62" spans="2:25" x14ac:dyDescent="0.2">
      <c r="H62" s="93"/>
    </row>
    <row r="63" spans="2:25" x14ac:dyDescent="0.2">
      <c r="H63" s="93"/>
    </row>
    <row r="64" spans="2:25" x14ac:dyDescent="0.2">
      <c r="H64" s="93"/>
    </row>
    <row r="65" spans="8:8" x14ac:dyDescent="0.2">
      <c r="H65" s="93"/>
    </row>
    <row r="66" spans="8:8" x14ac:dyDescent="0.2">
      <c r="H66" s="93"/>
    </row>
    <row r="67" spans="8:8" x14ac:dyDescent="0.2">
      <c r="H67" s="93"/>
    </row>
    <row r="68" spans="8:8" x14ac:dyDescent="0.2">
      <c r="H68" s="93"/>
    </row>
    <row r="69" spans="8:8" x14ac:dyDescent="0.2">
      <c r="H69" s="93"/>
    </row>
    <row r="70" spans="8:8" x14ac:dyDescent="0.2">
      <c r="H70" s="93"/>
    </row>
    <row r="71" spans="8:8" x14ac:dyDescent="0.2">
      <c r="H71" s="93"/>
    </row>
    <row r="72" spans="8:8" x14ac:dyDescent="0.2">
      <c r="H72" s="93"/>
    </row>
    <row r="73" spans="8:8" x14ac:dyDescent="0.2">
      <c r="H73" s="93"/>
    </row>
    <row r="74" spans="8:8" x14ac:dyDescent="0.2">
      <c r="H74" s="93"/>
    </row>
    <row r="75" spans="8:8" x14ac:dyDescent="0.2">
      <c r="H75" s="93"/>
    </row>
    <row r="76" spans="8:8" x14ac:dyDescent="0.2">
      <c r="H76" s="93"/>
    </row>
  </sheetData>
  <mergeCells count="43">
    <mergeCell ref="J55:V55"/>
    <mergeCell ref="J54:V54"/>
    <mergeCell ref="J57:V57"/>
    <mergeCell ref="F1:H1"/>
    <mergeCell ref="J52:N52"/>
    <mergeCell ref="J53:N53"/>
    <mergeCell ref="O53:P53"/>
    <mergeCell ref="Q53:R53"/>
    <mergeCell ref="B30:H30"/>
    <mergeCell ref="J15:K15"/>
    <mergeCell ref="J22:K22"/>
    <mergeCell ref="B5:V5"/>
    <mergeCell ref="M1:N1"/>
    <mergeCell ref="O1:S1"/>
    <mergeCell ref="D1:E1"/>
    <mergeCell ref="K1:L1"/>
    <mergeCell ref="S53:T53"/>
    <mergeCell ref="S52:T52"/>
    <mergeCell ref="S51:T51"/>
    <mergeCell ref="U44:V44"/>
    <mergeCell ref="U37:V37"/>
    <mergeCell ref="M44:S44"/>
    <mergeCell ref="U30:V30"/>
    <mergeCell ref="U22:V22"/>
    <mergeCell ref="U15:V15"/>
    <mergeCell ref="J30:K30"/>
    <mergeCell ref="M7:S7"/>
    <mergeCell ref="M15:S15"/>
    <mergeCell ref="M22:S22"/>
    <mergeCell ref="M30:S30"/>
    <mergeCell ref="U7:V7"/>
    <mergeCell ref="B2:P2"/>
    <mergeCell ref="B3:Q3"/>
    <mergeCell ref="J44:K44"/>
    <mergeCell ref="B22:H22"/>
    <mergeCell ref="J7:K7"/>
    <mergeCell ref="M37:S37"/>
    <mergeCell ref="B37:H37"/>
    <mergeCell ref="J37:K37"/>
    <mergeCell ref="B4:P4"/>
    <mergeCell ref="B44:H44"/>
    <mergeCell ref="B7:H7"/>
    <mergeCell ref="B15:H15"/>
  </mergeCells>
  <phoneticPr fontId="0" type="noConversion"/>
  <conditionalFormatting sqref="B32:G36 B46:G50 B39:G43 M32:S36 B24:G29 M39:S43 M9:S14 B9:G14 M17:S21 B17:G21 O46:P46 M24:S29 R46:S46 M46:M50 S47:S50">
    <cfRule type="expression" dxfId="7" priority="7" stopIfTrue="1">
      <formula>OR(WEEKDAY(B9,1)=1,WEEKDAY(B9,1)=7)</formula>
    </cfRule>
    <cfRule type="cellIs" dxfId="6" priority="8" stopIfTrue="1" operator="equal">
      <formula>""</formula>
    </cfRule>
  </conditionalFormatting>
  <conditionalFormatting sqref="B51">
    <cfRule type="expression" dxfId="5" priority="5" stopIfTrue="1">
      <formula>OR(WEEKDAY(B51,1)=1,WEEKDAY(B51,1)=7)</formula>
    </cfRule>
    <cfRule type="cellIs" dxfId="4" priority="6" stopIfTrue="1" operator="equal">
      <formula>""</formula>
    </cfRule>
  </conditionalFormatting>
  <conditionalFormatting sqref="C51">
    <cfRule type="expression" dxfId="3" priority="3" stopIfTrue="1">
      <formula>OR(WEEKDAY(C51,1)=1,WEEKDAY(C51,1)=7)</formula>
    </cfRule>
    <cfRule type="cellIs" dxfId="2" priority="4" stopIfTrue="1" operator="equal">
      <formula>""</formula>
    </cfRule>
  </conditionalFormatting>
  <conditionalFormatting sqref="N46">
    <cfRule type="expression" dxfId="1" priority="1" stopIfTrue="1">
      <formula>OR(WEEKDAY(N46,1)=1,WEEKDAY(N46,1)=7)</formula>
    </cfRule>
    <cfRule type="cellIs" dxfId="0" priority="2" stopIfTrue="1" operator="equal">
      <formula>""</formula>
    </cfRule>
  </conditionalFormatting>
  <printOptions verticalCentered="1"/>
  <pageMargins left="0.7" right="0.7" top="0.75" bottom="0.75" header="0.3" footer="0.3"/>
  <pageSetup scale="78" orientation="portrait" r:id="rId1"/>
  <headerFooter scaleWithDoc="0" alignWithMargins="0">
    <oddHeader>&amp;C&amp;G</oddHeader>
    <oddFooter>&amp;L&amp;8&amp;K00-049Calendar Templates by Vertex42.com&amp;R&amp;8&amp;K00-049https://www.vertex42.com/calendars/</oddFooter>
  </headerFooter>
  <rowBreaks count="1" manualBreakCount="1">
    <brk id="43" min="1" max="21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E54B36492BD547B1E1B2F31368ED20" ma:contentTypeVersion="4" ma:contentTypeDescription="Create a new document." ma:contentTypeScope="" ma:versionID="75aec87da6bdaf5a8653a3e323da6d53">
  <xsd:schema xmlns:xsd="http://www.w3.org/2001/XMLSchema" xmlns:xs="http://www.w3.org/2001/XMLSchema" xmlns:p="http://schemas.microsoft.com/office/2006/metadata/properties" xmlns:ns2="0fa68c86-7cf2-4efb-b5ea-7da9654b44fe" targetNamespace="http://schemas.microsoft.com/office/2006/metadata/properties" ma:root="true" ma:fieldsID="630286a6d46fcc997faf57d49647fdae" ns2:_="">
    <xsd:import namespace="0fa68c86-7cf2-4efb-b5ea-7da9654b4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68c86-7cf2-4efb-b5ea-7da9654b4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09BCF7-B26E-4C92-A34D-FB484EB01C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39168-25D5-44A0-A2E1-9AD92AAC7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68c86-7cf2-4efb-b5ea-7da9654b4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DC2DA3-E514-44FC-B337-33608D281676}">
  <ds:schemaRefs>
    <ds:schemaRef ds:uri="http://purl.org/dc/elements/1.1/"/>
    <ds:schemaRef ds:uri="0fa68c86-7cf2-4efb-b5ea-7da9654b44fe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EventCalendar</vt:lpstr>
      <vt:lpstr>EventCalendar!Print_Area</vt:lpstr>
      <vt:lpstr>startday</vt:lpstr>
      <vt:lpstr>year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subject/>
  <dc:creator>Vertex42.com</dc:creator>
  <cp:keywords/>
  <dc:description>(c) 2013-2018 Vertex42 LLC. All Rights Reserved. Free to Print.</dc:description>
  <cp:lastModifiedBy>Crystal Jones</cp:lastModifiedBy>
  <cp:revision/>
  <cp:lastPrinted>2023-08-09T19:03:08Z</cp:lastPrinted>
  <dcterms:created xsi:type="dcterms:W3CDTF">2004-08-16T18:44:14Z</dcterms:created>
  <dcterms:modified xsi:type="dcterms:W3CDTF">2023-08-30T17:09:06Z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  <property fmtid="{D5CDD505-2E9C-101B-9397-08002B2CF9AE}" pid="5" name="ContentTypeId">
    <vt:lpwstr>0x0101003DE54B36492BD547B1E1B2F31368ED20</vt:lpwstr>
  </property>
</Properties>
</file>